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10" documentId="13_ncr:1_{671B03F4-7CE4-492B-BE93-6E00AA2C9FD9}" xr6:coauthVersionLast="47" xr6:coauthVersionMax="47" xr10:uidLastSave="{9C4EB234-222A-4198-8C32-36BE1E78515D}"/>
  <bookViews>
    <workbookView xWindow="0" yWindow="780" windowWidth="29040" windowHeight="13815" tabRatio="500" activeTab="1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rozpočet'!$A$1:$P$61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5" i="3" l="1"/>
  <c r="I36" i="3" s="1"/>
  <c r="I24" i="2" s="1"/>
  <c r="I26" i="3"/>
  <c r="I25" i="3"/>
  <c r="I18" i="2" s="1"/>
  <c r="I24" i="3"/>
  <c r="I23" i="3"/>
  <c r="I22" i="3"/>
  <c r="I21" i="3"/>
  <c r="I17" i="3"/>
  <c r="F16" i="2" s="1"/>
  <c r="I16" i="3"/>
  <c r="I15" i="3"/>
  <c r="I10" i="3"/>
  <c r="F10" i="3"/>
  <c r="C10" i="3"/>
  <c r="F8" i="3"/>
  <c r="C8" i="3"/>
  <c r="F6" i="3"/>
  <c r="C6" i="3"/>
  <c r="F4" i="3"/>
  <c r="C4" i="3"/>
  <c r="F2" i="3"/>
  <c r="C2" i="3"/>
  <c r="F28" i="2"/>
  <c r="I19" i="2"/>
  <c r="I17" i="2"/>
  <c r="I16" i="2"/>
  <c r="I15" i="2"/>
  <c r="F15" i="2"/>
  <c r="I14" i="2"/>
  <c r="I10" i="2"/>
  <c r="F10" i="2"/>
  <c r="C10" i="2"/>
  <c r="F8" i="2"/>
  <c r="C8" i="2"/>
  <c r="F6" i="2"/>
  <c r="C6" i="2"/>
  <c r="F4" i="2"/>
  <c r="C4" i="2"/>
  <c r="F2" i="2"/>
  <c r="C2" i="2"/>
  <c r="BW57" i="1"/>
  <c r="BJ57" i="1"/>
  <c r="BF57" i="1"/>
  <c r="BD57" i="1"/>
  <c r="AP57" i="1"/>
  <c r="AX57" i="1" s="1"/>
  <c r="AO57" i="1"/>
  <c r="BH57" i="1" s="1"/>
  <c r="AB57" i="1" s="1"/>
  <c r="AJ57" i="1"/>
  <c r="AH57" i="1"/>
  <c r="AG57" i="1"/>
  <c r="AF57" i="1"/>
  <c r="AE57" i="1"/>
  <c r="AD57" i="1"/>
  <c r="Z57" i="1"/>
  <c r="O57" i="1"/>
  <c r="L57" i="1"/>
  <c r="AL57" i="1" s="1"/>
  <c r="J57" i="1"/>
  <c r="BW56" i="1"/>
  <c r="BJ56" i="1"/>
  <c r="BF56" i="1"/>
  <c r="BD56" i="1"/>
  <c r="AW56" i="1"/>
  <c r="AV56" i="1" s="1"/>
  <c r="AP56" i="1"/>
  <c r="AX56" i="1" s="1"/>
  <c r="AO56" i="1"/>
  <c r="BH56" i="1" s="1"/>
  <c r="AB56" i="1" s="1"/>
  <c r="AJ56" i="1"/>
  <c r="AH56" i="1"/>
  <c r="AG56" i="1"/>
  <c r="AF56" i="1"/>
  <c r="AE56" i="1"/>
  <c r="AD56" i="1"/>
  <c r="Z56" i="1"/>
  <c r="O56" i="1"/>
  <c r="L56" i="1"/>
  <c r="AL56" i="1" s="1"/>
  <c r="K56" i="1"/>
  <c r="J56" i="1"/>
  <c r="BW55" i="1"/>
  <c r="BJ55" i="1"/>
  <c r="BF55" i="1"/>
  <c r="BD55" i="1"/>
  <c r="AP55" i="1"/>
  <c r="AX55" i="1" s="1"/>
  <c r="AO55" i="1"/>
  <c r="BH55" i="1" s="1"/>
  <c r="AB55" i="1" s="1"/>
  <c r="AJ55" i="1"/>
  <c r="AH55" i="1"/>
  <c r="AG55" i="1"/>
  <c r="AF55" i="1"/>
  <c r="AE55" i="1"/>
  <c r="AD55" i="1"/>
  <c r="Z55" i="1"/>
  <c r="O55" i="1"/>
  <c r="O54" i="1" s="1"/>
  <c r="O53" i="1" s="1"/>
  <c r="L55" i="1"/>
  <c r="AL55" i="1" s="1"/>
  <c r="AS54" i="1"/>
  <c r="BW52" i="1"/>
  <c r="M52" i="1" s="1"/>
  <c r="BJ52" i="1"/>
  <c r="BD52" i="1"/>
  <c r="AP52" i="1"/>
  <c r="BI52" i="1" s="1"/>
  <c r="AC52" i="1" s="1"/>
  <c r="AO52" i="1"/>
  <c r="AJ52" i="1"/>
  <c r="AH52" i="1"/>
  <c r="AG52" i="1"/>
  <c r="AF52" i="1"/>
  <c r="AE52" i="1"/>
  <c r="AD52" i="1"/>
  <c r="Z52" i="1"/>
  <c r="O52" i="1"/>
  <c r="BF52" i="1" s="1"/>
  <c r="L52" i="1"/>
  <c r="AK52" i="1" s="1"/>
  <c r="BW51" i="1"/>
  <c r="BJ51" i="1"/>
  <c r="BD51" i="1"/>
  <c r="AP51" i="1"/>
  <c r="BI51" i="1" s="1"/>
  <c r="AC51" i="1" s="1"/>
  <c r="AO51" i="1"/>
  <c r="BH51" i="1" s="1"/>
  <c r="AB51" i="1" s="1"/>
  <c r="AL51" i="1"/>
  <c r="AJ51" i="1"/>
  <c r="AS50" i="1" s="1"/>
  <c r="AH51" i="1"/>
  <c r="AG51" i="1"/>
  <c r="AF51" i="1"/>
  <c r="AE51" i="1"/>
  <c r="AD51" i="1"/>
  <c r="Z51" i="1"/>
  <c r="O51" i="1"/>
  <c r="BF51" i="1" s="1"/>
  <c r="L51" i="1"/>
  <c r="AK51" i="1" s="1"/>
  <c r="O50" i="1"/>
  <c r="O49" i="1" s="1"/>
  <c r="BW48" i="1"/>
  <c r="BJ48" i="1"/>
  <c r="BD48" i="1"/>
  <c r="AP48" i="1"/>
  <c r="AX48" i="1" s="1"/>
  <c r="AO48" i="1"/>
  <c r="AJ48" i="1"/>
  <c r="AH48" i="1"/>
  <c r="AG48" i="1"/>
  <c r="AF48" i="1"/>
  <c r="AE48" i="1"/>
  <c r="AD48" i="1"/>
  <c r="Z48" i="1"/>
  <c r="O48" i="1"/>
  <c r="BF48" i="1" s="1"/>
  <c r="L48" i="1"/>
  <c r="AK48" i="1" s="1"/>
  <c r="BW47" i="1"/>
  <c r="M47" i="1" s="1"/>
  <c r="BJ47" i="1"/>
  <c r="BD47" i="1"/>
  <c r="AP47" i="1"/>
  <c r="BI47" i="1" s="1"/>
  <c r="AC47" i="1" s="1"/>
  <c r="AO47" i="1"/>
  <c r="AL47" i="1"/>
  <c r="AJ47" i="1"/>
  <c r="AH47" i="1"/>
  <c r="AG47" i="1"/>
  <c r="AF47" i="1"/>
  <c r="AE47" i="1"/>
  <c r="AD47" i="1"/>
  <c r="Z47" i="1"/>
  <c r="O47" i="1"/>
  <c r="BF47" i="1" s="1"/>
  <c r="L47" i="1"/>
  <c r="AK47" i="1" s="1"/>
  <c r="BW46" i="1"/>
  <c r="BJ46" i="1"/>
  <c r="BD46" i="1"/>
  <c r="AP46" i="1"/>
  <c r="AO46" i="1"/>
  <c r="AW46" i="1" s="1"/>
  <c r="AJ46" i="1"/>
  <c r="AH46" i="1"/>
  <c r="AG46" i="1"/>
  <c r="AF46" i="1"/>
  <c r="AE46" i="1"/>
  <c r="AD46" i="1"/>
  <c r="Z46" i="1"/>
  <c r="O46" i="1"/>
  <c r="BF46" i="1" s="1"/>
  <c r="L46" i="1"/>
  <c r="AK46" i="1" s="1"/>
  <c r="BW45" i="1"/>
  <c r="M45" i="1" s="1"/>
  <c r="BJ45" i="1"/>
  <c r="BI45" i="1"/>
  <c r="AC45" i="1" s="1"/>
  <c r="BD45" i="1"/>
  <c r="AP45" i="1"/>
  <c r="AX45" i="1" s="1"/>
  <c r="AO45" i="1"/>
  <c r="BH45" i="1" s="1"/>
  <c r="AB45" i="1" s="1"/>
  <c r="AJ45" i="1"/>
  <c r="AH45" i="1"/>
  <c r="AG45" i="1"/>
  <c r="AF45" i="1"/>
  <c r="AE45" i="1"/>
  <c r="AD45" i="1"/>
  <c r="Z45" i="1"/>
  <c r="O45" i="1"/>
  <c r="BF45" i="1" s="1"/>
  <c r="L45" i="1"/>
  <c r="AK45" i="1" s="1"/>
  <c r="J45" i="1"/>
  <c r="BW44" i="1"/>
  <c r="BJ44" i="1"/>
  <c r="BH44" i="1"/>
  <c r="AB44" i="1" s="1"/>
  <c r="BD44" i="1"/>
  <c r="AX44" i="1"/>
  <c r="AP44" i="1"/>
  <c r="BI44" i="1" s="1"/>
  <c r="AC44" i="1" s="1"/>
  <c r="AO44" i="1"/>
  <c r="AW44" i="1" s="1"/>
  <c r="AJ44" i="1"/>
  <c r="AH44" i="1"/>
  <c r="AG44" i="1"/>
  <c r="AF44" i="1"/>
  <c r="AE44" i="1"/>
  <c r="AD44" i="1"/>
  <c r="Z44" i="1"/>
  <c r="O44" i="1"/>
  <c r="BF44" i="1" s="1"/>
  <c r="L44" i="1"/>
  <c r="AK44" i="1" s="1"/>
  <c r="K44" i="1"/>
  <c r="J44" i="1"/>
  <c r="BW43" i="1"/>
  <c r="M43" i="1" s="1"/>
  <c r="BJ43" i="1"/>
  <c r="BI43" i="1"/>
  <c r="AC43" i="1" s="1"/>
  <c r="BD43" i="1"/>
  <c r="AP43" i="1"/>
  <c r="AX43" i="1" s="1"/>
  <c r="AO43" i="1"/>
  <c r="AJ43" i="1"/>
  <c r="AH43" i="1"/>
  <c r="AG43" i="1"/>
  <c r="AF43" i="1"/>
  <c r="AE43" i="1"/>
  <c r="AD43" i="1"/>
  <c r="Z43" i="1"/>
  <c r="O43" i="1"/>
  <c r="BF43" i="1" s="1"/>
  <c r="L43" i="1"/>
  <c r="AK43" i="1" s="1"/>
  <c r="K43" i="1"/>
  <c r="BW42" i="1"/>
  <c r="BJ42" i="1"/>
  <c r="BD42" i="1"/>
  <c r="AP42" i="1"/>
  <c r="AO42" i="1"/>
  <c r="AW42" i="1" s="1"/>
  <c r="AL42" i="1"/>
  <c r="AJ42" i="1"/>
  <c r="AH42" i="1"/>
  <c r="AG42" i="1"/>
  <c r="AF42" i="1"/>
  <c r="AE42" i="1"/>
  <c r="AD42" i="1"/>
  <c r="Z42" i="1"/>
  <c r="O42" i="1"/>
  <c r="BF42" i="1" s="1"/>
  <c r="L42" i="1"/>
  <c r="AK42" i="1" s="1"/>
  <c r="BW41" i="1"/>
  <c r="M41" i="1" s="1"/>
  <c r="BJ41" i="1"/>
  <c r="BD41" i="1"/>
  <c r="AP41" i="1"/>
  <c r="AX41" i="1" s="1"/>
  <c r="AO41" i="1"/>
  <c r="BH41" i="1" s="1"/>
  <c r="AF41" i="1" s="1"/>
  <c r="AL41" i="1"/>
  <c r="AJ41" i="1"/>
  <c r="AH41" i="1"/>
  <c r="AE41" i="1"/>
  <c r="AD41" i="1"/>
  <c r="AC41" i="1"/>
  <c r="AB41" i="1"/>
  <c r="Z41" i="1"/>
  <c r="O41" i="1"/>
  <c r="BF41" i="1" s="1"/>
  <c r="L41" i="1"/>
  <c r="AK41" i="1" s="1"/>
  <c r="BW40" i="1"/>
  <c r="BJ40" i="1"/>
  <c r="BD40" i="1"/>
  <c r="AP40" i="1"/>
  <c r="BI40" i="1" s="1"/>
  <c r="AC40" i="1" s="1"/>
  <c r="AO40" i="1"/>
  <c r="J40" i="1" s="1"/>
  <c r="AL40" i="1"/>
  <c r="AJ40" i="1"/>
  <c r="AH40" i="1"/>
  <c r="AG40" i="1"/>
  <c r="AF40" i="1"/>
  <c r="AE40" i="1"/>
  <c r="AD40" i="1"/>
  <c r="Z40" i="1"/>
  <c r="O40" i="1"/>
  <c r="BF40" i="1" s="1"/>
  <c r="M40" i="1"/>
  <c r="L40" i="1"/>
  <c r="AK40" i="1" s="1"/>
  <c r="BW39" i="1"/>
  <c r="BJ39" i="1"/>
  <c r="BD39" i="1"/>
  <c r="AP39" i="1"/>
  <c r="K39" i="1" s="1"/>
  <c r="AO39" i="1"/>
  <c r="AJ39" i="1"/>
  <c r="AH39" i="1"/>
  <c r="AG39" i="1"/>
  <c r="AF39" i="1"/>
  <c r="AE39" i="1"/>
  <c r="AD39" i="1"/>
  <c r="Z39" i="1"/>
  <c r="O39" i="1"/>
  <c r="BF39" i="1" s="1"/>
  <c r="L39" i="1"/>
  <c r="AK39" i="1" s="1"/>
  <c r="BW38" i="1"/>
  <c r="BJ38" i="1"/>
  <c r="Z38" i="1" s="1"/>
  <c r="BH38" i="1"/>
  <c r="BD38" i="1"/>
  <c r="AP38" i="1"/>
  <c r="AO38" i="1"/>
  <c r="AW38" i="1" s="1"/>
  <c r="AJ38" i="1"/>
  <c r="AH38" i="1"/>
  <c r="AG38" i="1"/>
  <c r="AF38" i="1"/>
  <c r="AE38" i="1"/>
  <c r="AD38" i="1"/>
  <c r="AC38" i="1"/>
  <c r="AB38" i="1"/>
  <c r="O38" i="1"/>
  <c r="BF38" i="1" s="1"/>
  <c r="L38" i="1"/>
  <c r="AK38" i="1" s="1"/>
  <c r="BW37" i="1"/>
  <c r="M37" i="1" s="1"/>
  <c r="BJ37" i="1"/>
  <c r="Z37" i="1" s="1"/>
  <c r="BH37" i="1"/>
  <c r="BD37" i="1"/>
  <c r="AP37" i="1"/>
  <c r="K37" i="1" s="1"/>
  <c r="AO37" i="1"/>
  <c r="AW37" i="1" s="1"/>
  <c r="AJ37" i="1"/>
  <c r="AH37" i="1"/>
  <c r="AG37" i="1"/>
  <c r="AF37" i="1"/>
  <c r="AE37" i="1"/>
  <c r="AD37" i="1"/>
  <c r="AC37" i="1"/>
  <c r="AB37" i="1"/>
  <c r="O37" i="1"/>
  <c r="BF37" i="1" s="1"/>
  <c r="L37" i="1"/>
  <c r="AK37" i="1" s="1"/>
  <c r="J37" i="1"/>
  <c r="BW36" i="1"/>
  <c r="BJ36" i="1"/>
  <c r="BD36" i="1"/>
  <c r="AP36" i="1"/>
  <c r="AO36" i="1"/>
  <c r="AW36" i="1" s="1"/>
  <c r="AJ36" i="1"/>
  <c r="AH36" i="1"/>
  <c r="AG36" i="1"/>
  <c r="AF36" i="1"/>
  <c r="AE36" i="1"/>
  <c r="AD36" i="1"/>
  <c r="Z36" i="1"/>
  <c r="O36" i="1"/>
  <c r="BF36" i="1" s="1"/>
  <c r="L36" i="1"/>
  <c r="AK36" i="1" s="1"/>
  <c r="BW35" i="1"/>
  <c r="M35" i="1" s="1"/>
  <c r="BJ35" i="1"/>
  <c r="BD35" i="1"/>
  <c r="AP35" i="1"/>
  <c r="AX35" i="1" s="1"/>
  <c r="AO35" i="1"/>
  <c r="BH35" i="1" s="1"/>
  <c r="AB35" i="1" s="1"/>
  <c r="AL35" i="1"/>
  <c r="AJ35" i="1"/>
  <c r="AH35" i="1"/>
  <c r="AG35" i="1"/>
  <c r="AF35" i="1"/>
  <c r="AE35" i="1"/>
  <c r="AD35" i="1"/>
  <c r="Z35" i="1"/>
  <c r="O35" i="1"/>
  <c r="BF35" i="1" s="1"/>
  <c r="L35" i="1"/>
  <c r="AK35" i="1" s="1"/>
  <c r="BW34" i="1"/>
  <c r="BJ34" i="1"/>
  <c r="BD34" i="1"/>
  <c r="AP34" i="1"/>
  <c r="BI34" i="1" s="1"/>
  <c r="AC34" i="1" s="1"/>
  <c r="AO34" i="1"/>
  <c r="BH34" i="1" s="1"/>
  <c r="AB34" i="1" s="1"/>
  <c r="AL34" i="1"/>
  <c r="AJ34" i="1"/>
  <c r="AH34" i="1"/>
  <c r="AG34" i="1"/>
  <c r="AF34" i="1"/>
  <c r="AE34" i="1"/>
  <c r="AD34" i="1"/>
  <c r="Z34" i="1"/>
  <c r="O34" i="1"/>
  <c r="BF34" i="1" s="1"/>
  <c r="L34" i="1"/>
  <c r="AK34" i="1" s="1"/>
  <c r="BW33" i="1"/>
  <c r="M33" i="1" s="1"/>
  <c r="BJ33" i="1"/>
  <c r="BD33" i="1"/>
  <c r="AP33" i="1"/>
  <c r="AX33" i="1" s="1"/>
  <c r="AO33" i="1"/>
  <c r="AL33" i="1"/>
  <c r="AJ33" i="1"/>
  <c r="AH33" i="1"/>
  <c r="AG33" i="1"/>
  <c r="AF33" i="1"/>
  <c r="AE33" i="1"/>
  <c r="AD33" i="1"/>
  <c r="Z33" i="1"/>
  <c r="O33" i="1"/>
  <c r="BF33" i="1" s="1"/>
  <c r="L33" i="1"/>
  <c r="AK33" i="1" s="1"/>
  <c r="BW32" i="1"/>
  <c r="BJ32" i="1"/>
  <c r="BD32" i="1"/>
  <c r="AP32" i="1"/>
  <c r="AO32" i="1"/>
  <c r="AW32" i="1" s="1"/>
  <c r="AL32" i="1"/>
  <c r="AJ32" i="1"/>
  <c r="AH32" i="1"/>
  <c r="AG32" i="1"/>
  <c r="AF32" i="1"/>
  <c r="AE32" i="1"/>
  <c r="AD32" i="1"/>
  <c r="Z32" i="1"/>
  <c r="O32" i="1"/>
  <c r="BF32" i="1" s="1"/>
  <c r="L32" i="1"/>
  <c r="AK32" i="1" s="1"/>
  <c r="BW31" i="1"/>
  <c r="BJ31" i="1"/>
  <c r="BF31" i="1"/>
  <c r="BD31" i="1"/>
  <c r="AP31" i="1"/>
  <c r="AX31" i="1" s="1"/>
  <c r="AO31" i="1"/>
  <c r="BH31" i="1" s="1"/>
  <c r="AB31" i="1" s="1"/>
  <c r="AJ31" i="1"/>
  <c r="AH31" i="1"/>
  <c r="AG31" i="1"/>
  <c r="AF31" i="1"/>
  <c r="AE31" i="1"/>
  <c r="AD31" i="1"/>
  <c r="Z31" i="1"/>
  <c r="O31" i="1"/>
  <c r="L31" i="1"/>
  <c r="AK31" i="1" s="1"/>
  <c r="J31" i="1"/>
  <c r="BW30" i="1"/>
  <c r="BJ30" i="1"/>
  <c r="BD30" i="1"/>
  <c r="AX30" i="1"/>
  <c r="AP30" i="1"/>
  <c r="BI30" i="1" s="1"/>
  <c r="AC30" i="1" s="1"/>
  <c r="AO30" i="1"/>
  <c r="BH30" i="1" s="1"/>
  <c r="AB30" i="1" s="1"/>
  <c r="AJ30" i="1"/>
  <c r="AH30" i="1"/>
  <c r="AG30" i="1"/>
  <c r="AF30" i="1"/>
  <c r="AE30" i="1"/>
  <c r="AD30" i="1"/>
  <c r="Z30" i="1"/>
  <c r="O30" i="1"/>
  <c r="BF30" i="1" s="1"/>
  <c r="L30" i="1"/>
  <c r="AK30" i="1" s="1"/>
  <c r="K30" i="1"/>
  <c r="BW29" i="1"/>
  <c r="M29" i="1" s="1"/>
  <c r="BJ29" i="1"/>
  <c r="BI29" i="1"/>
  <c r="AC29" i="1" s="1"/>
  <c r="BD29" i="1"/>
  <c r="AX29" i="1"/>
  <c r="AP29" i="1"/>
  <c r="AO29" i="1"/>
  <c r="AJ29" i="1"/>
  <c r="AH29" i="1"/>
  <c r="AG29" i="1"/>
  <c r="AF29" i="1"/>
  <c r="AE29" i="1"/>
  <c r="AD29" i="1"/>
  <c r="Z29" i="1"/>
  <c r="O29" i="1"/>
  <c r="BF29" i="1" s="1"/>
  <c r="L29" i="1"/>
  <c r="AK29" i="1" s="1"/>
  <c r="K29" i="1"/>
  <c r="BW28" i="1"/>
  <c r="BJ28" i="1"/>
  <c r="BD28" i="1"/>
  <c r="AP28" i="1"/>
  <c r="AO28" i="1"/>
  <c r="AW28" i="1" s="1"/>
  <c r="AJ28" i="1"/>
  <c r="AH28" i="1"/>
  <c r="AG28" i="1"/>
  <c r="AF28" i="1"/>
  <c r="AE28" i="1"/>
  <c r="AD28" i="1"/>
  <c r="Z28" i="1"/>
  <c r="O28" i="1"/>
  <c r="BF28" i="1" s="1"/>
  <c r="L28" i="1"/>
  <c r="AK28" i="1" s="1"/>
  <c r="BW27" i="1"/>
  <c r="M27" i="1" s="1"/>
  <c r="BJ27" i="1"/>
  <c r="BD27" i="1"/>
  <c r="AP27" i="1"/>
  <c r="AX27" i="1" s="1"/>
  <c r="AO27" i="1"/>
  <c r="BH27" i="1" s="1"/>
  <c r="AB27" i="1" s="1"/>
  <c r="AL27" i="1"/>
  <c r="AJ27" i="1"/>
  <c r="AH27" i="1"/>
  <c r="AG27" i="1"/>
  <c r="AF27" i="1"/>
  <c r="AE27" i="1"/>
  <c r="AD27" i="1"/>
  <c r="Z27" i="1"/>
  <c r="O27" i="1"/>
  <c r="L27" i="1"/>
  <c r="AK27" i="1" s="1"/>
  <c r="BW24" i="1"/>
  <c r="BJ24" i="1"/>
  <c r="BD24" i="1"/>
  <c r="AP24" i="1"/>
  <c r="BI24" i="1" s="1"/>
  <c r="AC24" i="1" s="1"/>
  <c r="AO24" i="1"/>
  <c r="AW24" i="1" s="1"/>
  <c r="AJ24" i="1"/>
  <c r="AH24" i="1"/>
  <c r="AG24" i="1"/>
  <c r="AF24" i="1"/>
  <c r="AE24" i="1"/>
  <c r="AD24" i="1"/>
  <c r="Z24" i="1"/>
  <c r="O24" i="1"/>
  <c r="BF24" i="1" s="1"/>
  <c r="L24" i="1"/>
  <c r="AL24" i="1" s="1"/>
  <c r="BW23" i="1"/>
  <c r="BJ23" i="1"/>
  <c r="BD23" i="1"/>
  <c r="AP23" i="1"/>
  <c r="BI23" i="1" s="1"/>
  <c r="AC23" i="1" s="1"/>
  <c r="AO23" i="1"/>
  <c r="AW23" i="1" s="1"/>
  <c r="AJ23" i="1"/>
  <c r="AH23" i="1"/>
  <c r="AG23" i="1"/>
  <c r="AF23" i="1"/>
  <c r="AE23" i="1"/>
  <c r="AD23" i="1"/>
  <c r="Z23" i="1"/>
  <c r="O23" i="1"/>
  <c r="BF23" i="1" s="1"/>
  <c r="L23" i="1"/>
  <c r="BW22" i="1"/>
  <c r="BJ22" i="1"/>
  <c r="BD22" i="1"/>
  <c r="AP22" i="1"/>
  <c r="BI22" i="1" s="1"/>
  <c r="AC22" i="1" s="1"/>
  <c r="AO22" i="1"/>
  <c r="AW22" i="1" s="1"/>
  <c r="AJ22" i="1"/>
  <c r="AH22" i="1"/>
  <c r="AG22" i="1"/>
  <c r="AF22" i="1"/>
  <c r="AE22" i="1"/>
  <c r="AD22" i="1"/>
  <c r="Z22" i="1"/>
  <c r="O22" i="1"/>
  <c r="BF22" i="1" s="1"/>
  <c r="L22" i="1"/>
  <c r="AK22" i="1" s="1"/>
  <c r="K22" i="1"/>
  <c r="J22" i="1"/>
  <c r="BW21" i="1"/>
  <c r="BJ21" i="1"/>
  <c r="Z21" i="1" s="1"/>
  <c r="BD21" i="1"/>
  <c r="AP21" i="1"/>
  <c r="BI21" i="1" s="1"/>
  <c r="AO21" i="1"/>
  <c r="AW21" i="1" s="1"/>
  <c r="AJ21" i="1"/>
  <c r="AH21" i="1"/>
  <c r="AG21" i="1"/>
  <c r="AF21" i="1"/>
  <c r="AE21" i="1"/>
  <c r="AD21" i="1"/>
  <c r="AC21" i="1"/>
  <c r="AB21" i="1"/>
  <c r="O21" i="1"/>
  <c r="BF21" i="1" s="1"/>
  <c r="L21" i="1"/>
  <c r="K21" i="1"/>
  <c r="BW20" i="1"/>
  <c r="BJ20" i="1"/>
  <c r="BD20" i="1"/>
  <c r="AP20" i="1"/>
  <c r="BI20" i="1" s="1"/>
  <c r="AC20" i="1" s="1"/>
  <c r="AO20" i="1"/>
  <c r="AW20" i="1" s="1"/>
  <c r="AJ20" i="1"/>
  <c r="AH20" i="1"/>
  <c r="AG20" i="1"/>
  <c r="AF20" i="1"/>
  <c r="AE20" i="1"/>
  <c r="AD20" i="1"/>
  <c r="Z20" i="1"/>
  <c r="O20" i="1"/>
  <c r="BF20" i="1" s="1"/>
  <c r="L20" i="1"/>
  <c r="AK20" i="1" s="1"/>
  <c r="BW19" i="1"/>
  <c r="BJ19" i="1"/>
  <c r="BD19" i="1"/>
  <c r="AP19" i="1"/>
  <c r="BI19" i="1" s="1"/>
  <c r="AC19" i="1" s="1"/>
  <c r="AO19" i="1"/>
  <c r="AW19" i="1" s="1"/>
  <c r="AJ19" i="1"/>
  <c r="AH19" i="1"/>
  <c r="AG19" i="1"/>
  <c r="AF19" i="1"/>
  <c r="AE19" i="1"/>
  <c r="AD19" i="1"/>
  <c r="Z19" i="1"/>
  <c r="O19" i="1"/>
  <c r="BF19" i="1" s="1"/>
  <c r="L19" i="1"/>
  <c r="AL19" i="1" s="1"/>
  <c r="BW18" i="1"/>
  <c r="BJ18" i="1"/>
  <c r="BD18" i="1"/>
  <c r="AP18" i="1"/>
  <c r="BI18" i="1" s="1"/>
  <c r="AC18" i="1" s="1"/>
  <c r="AO18" i="1"/>
  <c r="BH18" i="1" s="1"/>
  <c r="AB18" i="1" s="1"/>
  <c r="AJ18" i="1"/>
  <c r="AH18" i="1"/>
  <c r="AG18" i="1"/>
  <c r="AF18" i="1"/>
  <c r="AE18" i="1"/>
  <c r="AD18" i="1"/>
  <c r="Z18" i="1"/>
  <c r="O18" i="1"/>
  <c r="BF18" i="1" s="1"/>
  <c r="L18" i="1"/>
  <c r="AK18" i="1" s="1"/>
  <c r="BW17" i="1"/>
  <c r="BJ17" i="1"/>
  <c r="BD17" i="1"/>
  <c r="AP17" i="1"/>
  <c r="BI17" i="1" s="1"/>
  <c r="AC17" i="1" s="1"/>
  <c r="AO17" i="1"/>
  <c r="AW17" i="1" s="1"/>
  <c r="AJ17" i="1"/>
  <c r="AH17" i="1"/>
  <c r="AG17" i="1"/>
  <c r="AF17" i="1"/>
  <c r="AE17" i="1"/>
  <c r="AD17" i="1"/>
  <c r="Z17" i="1"/>
  <c r="O17" i="1"/>
  <c r="BF17" i="1" s="1"/>
  <c r="L17" i="1"/>
  <c r="AK17" i="1" s="1"/>
  <c r="K17" i="1"/>
  <c r="BW16" i="1"/>
  <c r="BJ16" i="1"/>
  <c r="BD16" i="1"/>
  <c r="AP16" i="1"/>
  <c r="BI16" i="1" s="1"/>
  <c r="AC16" i="1" s="1"/>
  <c r="AO16" i="1"/>
  <c r="AW16" i="1" s="1"/>
  <c r="AJ16" i="1"/>
  <c r="AH16" i="1"/>
  <c r="AG16" i="1"/>
  <c r="AF16" i="1"/>
  <c r="AE16" i="1"/>
  <c r="AD16" i="1"/>
  <c r="Z16" i="1"/>
  <c r="O16" i="1"/>
  <c r="BF16" i="1" s="1"/>
  <c r="L16" i="1"/>
  <c r="AK16" i="1" s="1"/>
  <c r="J16" i="1"/>
  <c r="BW15" i="1"/>
  <c r="BJ15" i="1"/>
  <c r="BD15" i="1"/>
  <c r="AP15" i="1"/>
  <c r="BI15" i="1" s="1"/>
  <c r="AC15" i="1" s="1"/>
  <c r="AO15" i="1"/>
  <c r="BH15" i="1" s="1"/>
  <c r="AB15" i="1" s="1"/>
  <c r="AJ15" i="1"/>
  <c r="AH15" i="1"/>
  <c r="AG15" i="1"/>
  <c r="AF15" i="1"/>
  <c r="AE15" i="1"/>
  <c r="AD15" i="1"/>
  <c r="Z15" i="1"/>
  <c r="O15" i="1"/>
  <c r="BF15" i="1" s="1"/>
  <c r="L15" i="1"/>
  <c r="AK15" i="1" s="1"/>
  <c r="BW14" i="1"/>
  <c r="M14" i="1" s="1"/>
  <c r="BJ14" i="1"/>
  <c r="BD14" i="1"/>
  <c r="AP14" i="1"/>
  <c r="BI14" i="1" s="1"/>
  <c r="AC14" i="1" s="1"/>
  <c r="AO14" i="1"/>
  <c r="BH14" i="1" s="1"/>
  <c r="AB14" i="1" s="1"/>
  <c r="AL14" i="1"/>
  <c r="AJ14" i="1"/>
  <c r="AH14" i="1"/>
  <c r="AG14" i="1"/>
  <c r="AF14" i="1"/>
  <c r="AE14" i="1"/>
  <c r="AD14" i="1"/>
  <c r="Z14" i="1"/>
  <c r="O14" i="1"/>
  <c r="BF14" i="1" s="1"/>
  <c r="L14" i="1"/>
  <c r="AK14" i="1" s="1"/>
  <c r="AU1" i="1"/>
  <c r="AT1" i="1"/>
  <c r="AS1" i="1"/>
  <c r="AX15" i="1" l="1"/>
  <c r="AX14" i="1"/>
  <c r="J15" i="1"/>
  <c r="M15" i="1"/>
  <c r="AL17" i="1"/>
  <c r="AX17" i="1"/>
  <c r="M17" i="1"/>
  <c r="J14" i="1"/>
  <c r="K14" i="1"/>
  <c r="BI27" i="1"/>
  <c r="AC27" i="1" s="1"/>
  <c r="AX34" i="1"/>
  <c r="AW51" i="1"/>
  <c r="AX51" i="1"/>
  <c r="AV51" i="1" s="1"/>
  <c r="K20" i="1"/>
  <c r="M36" i="1"/>
  <c r="AX47" i="1"/>
  <c r="K34" i="1"/>
  <c r="BH40" i="1"/>
  <c r="AB40" i="1" s="1"/>
  <c r="J51" i="1"/>
  <c r="K33" i="1"/>
  <c r="K51" i="1"/>
  <c r="J19" i="1"/>
  <c r="J24" i="1"/>
  <c r="J41" i="1"/>
  <c r="AX22" i="1"/>
  <c r="BC22" i="1" s="1"/>
  <c r="AL29" i="1"/>
  <c r="AL37" i="1"/>
  <c r="AL44" i="1"/>
  <c r="AL45" i="1"/>
  <c r="BH42" i="1"/>
  <c r="AB42" i="1" s="1"/>
  <c r="AW34" i="1"/>
  <c r="BC34" i="1" s="1"/>
  <c r="AX52" i="1"/>
  <c r="BI33" i="1"/>
  <c r="AC33" i="1" s="1"/>
  <c r="AW41" i="1"/>
  <c r="M44" i="1"/>
  <c r="BI48" i="1"/>
  <c r="AC48" i="1" s="1"/>
  <c r="AW40" i="1"/>
  <c r="BC40" i="1" s="1"/>
  <c r="J27" i="1"/>
  <c r="M28" i="1"/>
  <c r="J34" i="1"/>
  <c r="K55" i="1"/>
  <c r="AL31" i="1"/>
  <c r="J35" i="1"/>
  <c r="M34" i="1"/>
  <c r="K52" i="1"/>
  <c r="AL30" i="1"/>
  <c r="K48" i="1"/>
  <c r="M51" i="1"/>
  <c r="M50" i="1" s="1"/>
  <c r="M49" i="1" s="1"/>
  <c r="M31" i="1"/>
  <c r="M26" i="1" s="1"/>
  <c r="M25" i="1" s="1"/>
  <c r="AL43" i="1"/>
  <c r="AX20" i="1"/>
  <c r="AW27" i="1"/>
  <c r="M30" i="1"/>
  <c r="M38" i="1"/>
  <c r="BI35" i="1"/>
  <c r="AC35" i="1" s="1"/>
  <c r="L26" i="1"/>
  <c r="L25" i="1" s="1"/>
  <c r="AX18" i="1"/>
  <c r="AL46" i="1"/>
  <c r="AS13" i="1"/>
  <c r="K18" i="1"/>
  <c r="C20" i="2"/>
  <c r="BC20" i="1"/>
  <c r="J23" i="1"/>
  <c r="C21" i="2"/>
  <c r="M16" i="1"/>
  <c r="AX16" i="1"/>
  <c r="BH19" i="1"/>
  <c r="AB19" i="1" s="1"/>
  <c r="AX39" i="1"/>
  <c r="AL48" i="1"/>
  <c r="J55" i="1"/>
  <c r="J54" i="1" s="1"/>
  <c r="J53" i="1" s="1"/>
  <c r="O26" i="1"/>
  <c r="O25" i="1" s="1"/>
  <c r="C16" i="2"/>
  <c r="C17" i="2"/>
  <c r="AL15" i="1"/>
  <c r="K24" i="1"/>
  <c r="AX24" i="1"/>
  <c r="AV24" i="1" s="1"/>
  <c r="AL28" i="1"/>
  <c r="BH36" i="1"/>
  <c r="AB36" i="1" s="1"/>
  <c r="J38" i="1"/>
  <c r="BI39" i="1"/>
  <c r="AC39" i="1" s="1"/>
  <c r="M46" i="1"/>
  <c r="AW55" i="1"/>
  <c r="I18" i="3"/>
  <c r="F29" i="3" s="1"/>
  <c r="K15" i="1"/>
  <c r="AV20" i="1"/>
  <c r="AW31" i="1"/>
  <c r="AV31" i="1" s="1"/>
  <c r="AL38" i="1"/>
  <c r="BH46" i="1"/>
  <c r="AB46" i="1" s="1"/>
  <c r="M48" i="1"/>
  <c r="K57" i="1"/>
  <c r="AW57" i="1"/>
  <c r="AV57" i="1" s="1"/>
  <c r="J18" i="1"/>
  <c r="BH32" i="1"/>
  <c r="AB32" i="1" s="1"/>
  <c r="J17" i="1"/>
  <c r="M18" i="1"/>
  <c r="J30" i="1"/>
  <c r="M39" i="1"/>
  <c r="I27" i="3"/>
  <c r="O13" i="1"/>
  <c r="O12" i="1" s="1"/>
  <c r="C27" i="2"/>
  <c r="K19" i="1"/>
  <c r="AK19" i="1"/>
  <c r="BH20" i="1"/>
  <c r="AB20" i="1" s="1"/>
  <c r="BH28" i="1"/>
  <c r="AB28" i="1" s="1"/>
  <c r="BI31" i="1"/>
  <c r="AC31" i="1" s="1"/>
  <c r="K40" i="1"/>
  <c r="BI41" i="1"/>
  <c r="AG41" i="1" s="1"/>
  <c r="C19" i="2" s="1"/>
  <c r="K47" i="1"/>
  <c r="AS26" i="1"/>
  <c r="AW30" i="1"/>
  <c r="AW35" i="1"/>
  <c r="BC35" i="1" s="1"/>
  <c r="AW45" i="1"/>
  <c r="F14" i="2"/>
  <c r="F22" i="2" s="1"/>
  <c r="I22" i="2"/>
  <c r="AL16" i="1"/>
  <c r="K23" i="1"/>
  <c r="AX23" i="1"/>
  <c r="AX37" i="1"/>
  <c r="AL39" i="1"/>
  <c r="AX40" i="1"/>
  <c r="L54" i="1"/>
  <c r="L53" i="1" s="1"/>
  <c r="BC56" i="1"/>
  <c r="K16" i="1"/>
  <c r="AL18" i="1"/>
  <c r="AX19" i="1"/>
  <c r="AV19" i="1" s="1"/>
  <c r="AX21" i="1"/>
  <c r="BC21" i="1" s="1"/>
  <c r="M32" i="1"/>
  <c r="AL36" i="1"/>
  <c r="M42" i="1"/>
  <c r="L50" i="1"/>
  <c r="L49" i="1" s="1"/>
  <c r="AL52" i="1"/>
  <c r="AU50" i="1" s="1"/>
  <c r="AV17" i="1"/>
  <c r="BC17" i="1"/>
  <c r="BC16" i="1"/>
  <c r="AV16" i="1"/>
  <c r="BH17" i="1"/>
  <c r="AB17" i="1" s="1"/>
  <c r="M19" i="1"/>
  <c r="AL21" i="1"/>
  <c r="M21" i="1"/>
  <c r="BH21" i="1"/>
  <c r="AV23" i="1"/>
  <c r="BC23" i="1"/>
  <c r="BI32" i="1"/>
  <c r="AC32" i="1" s="1"/>
  <c r="AX32" i="1"/>
  <c r="BC32" i="1" s="1"/>
  <c r="K32" i="1"/>
  <c r="AV35" i="1"/>
  <c r="BH39" i="1"/>
  <c r="AB39" i="1" s="1"/>
  <c r="AW39" i="1"/>
  <c r="J39" i="1"/>
  <c r="BC42" i="1"/>
  <c r="BH47" i="1"/>
  <c r="AB47" i="1" s="1"/>
  <c r="AW47" i="1"/>
  <c r="J47" i="1"/>
  <c r="AW48" i="1"/>
  <c r="J48" i="1"/>
  <c r="BH48" i="1"/>
  <c r="AB48" i="1" s="1"/>
  <c r="L13" i="1"/>
  <c r="C18" i="2"/>
  <c r="J20" i="1"/>
  <c r="AL22" i="1"/>
  <c r="M22" i="1"/>
  <c r="BH22" i="1"/>
  <c r="AB22" i="1" s="1"/>
  <c r="BH33" i="1"/>
  <c r="AB33" i="1" s="1"/>
  <c r="AW33" i="1"/>
  <c r="J33" i="1"/>
  <c r="BI42" i="1"/>
  <c r="AC42" i="1" s="1"/>
  <c r="AX42" i="1"/>
  <c r="AV42" i="1" s="1"/>
  <c r="K42" i="1"/>
  <c r="BC44" i="1"/>
  <c r="AV45" i="1"/>
  <c r="BC45" i="1"/>
  <c r="BH16" i="1"/>
  <c r="AB16" i="1" s="1"/>
  <c r="BH23" i="1"/>
  <c r="AB23" i="1" s="1"/>
  <c r="AV27" i="1"/>
  <c r="BC27" i="1"/>
  <c r="AW14" i="1"/>
  <c r="AW15" i="1"/>
  <c r="AW18" i="1"/>
  <c r="J21" i="1"/>
  <c r="AK21" i="1"/>
  <c r="AT13" i="1" s="1"/>
  <c r="AV22" i="1"/>
  <c r="AL23" i="1"/>
  <c r="M23" i="1"/>
  <c r="AK23" i="1"/>
  <c r="BH24" i="1"/>
  <c r="AB24" i="1" s="1"/>
  <c r="BF27" i="1"/>
  <c r="BI28" i="1"/>
  <c r="AC28" i="1" s="1"/>
  <c r="AX28" i="1"/>
  <c r="AV28" i="1" s="1"/>
  <c r="K28" i="1"/>
  <c r="BC30" i="1"/>
  <c r="BI36" i="1"/>
  <c r="AC36" i="1" s="1"/>
  <c r="AX36" i="1"/>
  <c r="AV36" i="1" s="1"/>
  <c r="K36" i="1"/>
  <c r="BC37" i="1"/>
  <c r="BH43" i="1"/>
  <c r="AB43" i="1" s="1"/>
  <c r="AW43" i="1"/>
  <c r="J43" i="1"/>
  <c r="AU54" i="1"/>
  <c r="AL20" i="1"/>
  <c r="M20" i="1"/>
  <c r="BH29" i="1"/>
  <c r="AB29" i="1" s="1"/>
  <c r="AW29" i="1"/>
  <c r="J29" i="1"/>
  <c r="BI38" i="1"/>
  <c r="AX38" i="1"/>
  <c r="AV38" i="1" s="1"/>
  <c r="K38" i="1"/>
  <c r="AV41" i="1"/>
  <c r="BC41" i="1"/>
  <c r="BI46" i="1"/>
  <c r="AC46" i="1" s="1"/>
  <c r="AX46" i="1"/>
  <c r="AV46" i="1" s="1"/>
  <c r="K46" i="1"/>
  <c r="BH52" i="1"/>
  <c r="AB52" i="1" s="1"/>
  <c r="AW52" i="1"/>
  <c r="J52" i="1"/>
  <c r="J50" i="1" s="1"/>
  <c r="J49" i="1" s="1"/>
  <c r="K27" i="1"/>
  <c r="J28" i="1"/>
  <c r="K31" i="1"/>
  <c r="J32" i="1"/>
  <c r="K35" i="1"/>
  <c r="J36" i="1"/>
  <c r="BI37" i="1"/>
  <c r="K41" i="1"/>
  <c r="J42" i="1"/>
  <c r="K45" i="1"/>
  <c r="J46" i="1"/>
  <c r="AT50" i="1"/>
  <c r="AK24" i="1"/>
  <c r="AT26" i="1"/>
  <c r="AK55" i="1"/>
  <c r="AK56" i="1"/>
  <c r="AK57" i="1"/>
  <c r="M24" i="1"/>
  <c r="AV30" i="1"/>
  <c r="AV34" i="1"/>
  <c r="AV37" i="1"/>
  <c r="AV40" i="1"/>
  <c r="AV44" i="1"/>
  <c r="M55" i="1"/>
  <c r="M56" i="1"/>
  <c r="M57" i="1"/>
  <c r="BC57" i="1"/>
  <c r="BI55" i="1"/>
  <c r="AC55" i="1" s="1"/>
  <c r="BI56" i="1"/>
  <c r="AC56" i="1" s="1"/>
  <c r="BI57" i="1"/>
  <c r="AC57" i="1" s="1"/>
  <c r="K13" i="1" l="1"/>
  <c r="K12" i="1" s="1"/>
  <c r="AV21" i="1"/>
  <c r="BC31" i="1"/>
  <c r="BC24" i="1"/>
  <c r="BC19" i="1"/>
  <c r="K50" i="1"/>
  <c r="K49" i="1" s="1"/>
  <c r="AV32" i="1"/>
  <c r="BC51" i="1"/>
  <c r="K54" i="1"/>
  <c r="K53" i="1" s="1"/>
  <c r="C14" i="2"/>
  <c r="C22" i="2" s="1"/>
  <c r="AU26" i="1"/>
  <c r="M13" i="1"/>
  <c r="AU13" i="1"/>
  <c r="J13" i="1"/>
  <c r="J12" i="1" s="1"/>
  <c r="BC55" i="1"/>
  <c r="AV55" i="1"/>
  <c r="C15" i="2"/>
  <c r="BC46" i="1"/>
  <c r="J26" i="1"/>
  <c r="J25" i="1" s="1"/>
  <c r="M12" i="1"/>
  <c r="BC38" i="1"/>
  <c r="BC15" i="1"/>
  <c r="AV15" i="1"/>
  <c r="BC36" i="1"/>
  <c r="AV39" i="1"/>
  <c r="BC39" i="1"/>
  <c r="K26" i="1"/>
  <c r="K25" i="1" s="1"/>
  <c r="AT54" i="1"/>
  <c r="BC52" i="1"/>
  <c r="AV52" i="1"/>
  <c r="BC14" i="1"/>
  <c r="AV14" i="1"/>
  <c r="BC28" i="1"/>
  <c r="AV48" i="1"/>
  <c r="BC48" i="1"/>
  <c r="M54" i="1"/>
  <c r="M53" i="1" s="1"/>
  <c r="AV29" i="1"/>
  <c r="BC29" i="1"/>
  <c r="AV43" i="1"/>
  <c r="BC43" i="1"/>
  <c r="C29" i="2"/>
  <c r="L58" i="1"/>
  <c r="L12" i="1"/>
  <c r="BC18" i="1"/>
  <c r="AV18" i="1"/>
  <c r="AV33" i="1"/>
  <c r="BC33" i="1"/>
  <c r="AV47" i="1"/>
  <c r="BC47" i="1"/>
  <c r="F29" i="2" l="1"/>
  <c r="I28" i="2"/>
  <c r="M58" i="1"/>
  <c r="I29" i="2" l="1"/>
</calcChain>
</file>

<file path=xl/sharedStrings.xml><?xml version="1.0" encoding="utf-8"?>
<sst xmlns="http://schemas.openxmlformats.org/spreadsheetml/2006/main" count="711" uniqueCount="244">
  <si>
    <t>Stavební rozpočet</t>
  </si>
  <si>
    <t>Název stavby:</t>
  </si>
  <si>
    <t>PŘÍBĚHY NAŠICH HRANIC - ETAPA 6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</si>
  <si>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</si>
  <si>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</si>
  <si>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</si>
  <si>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</si>
  <si>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</si>
  <si>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</si>
  <si>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</si>
  <si>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</si>
  <si>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</si>
  <si>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</si>
  <si>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</si>
  <si>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</si>
  <si>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</si>
  <si>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</si>
  <si>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</si>
  <si>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</si>
  <si>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</si>
  <si>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</si>
  <si>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</si>
  <si>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</si>
  <si>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</si>
  <si>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</si>
  <si>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</si>
  <si>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</si>
  <si>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</si>
  <si>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</si>
  <si>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</si>
  <si>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</si>
  <si>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</si>
  <si>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</si>
  <si>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</si>
  <si>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</si>
  <si>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</si>
  <si>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</si>
  <si>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</si>
  <si>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</si>
  <si>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</si>
  <si>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</si>
  <si>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</si>
  <si>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</si>
  <si>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</si>
  <si>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</si>
  <si>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</si>
  <si>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</si>
  <si>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</si>
  <si>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</si>
  <si>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</si>
  <si>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</si>
  <si>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</si>
  <si>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</si>
  <si>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</si>
  <si>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</si>
  <si>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</si>
  <si>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</si>
  <si>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</si>
  <si>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</si>
  <si>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</si>
  <si>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</si>
  <si>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</si>
  <si>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</si>
  <si>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</si>
  <si>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</si>
  <si>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</si>
  <si>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</si>
  <si>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</si>
  <si>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</si>
  <si>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</si>
  <si>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</si>
  <si>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</si>
  <si>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</si>
  <si>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</si>
  <si>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</si>
  <si>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</si>
  <si>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</si>
  <si>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</si>
  <si>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</si>
  <si>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</si>
  <si>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</si>
  <si>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</si>
  <si>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</si>
  <si>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</si>
  <si>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</si>
  <si>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</si>
  <si>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</si>
  <si>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</si>
  <si>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</si>
  <si>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</si>
  <si>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</si>
  <si>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</si>
  <si>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</si>
  <si>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</si>
  <si>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</si>
  <si>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021</t>
  </si>
  <si>
    <t>Povrchy - štěrkový trávník</t>
  </si>
  <si>
    <t>12</t>
  </si>
  <si>
    <t>111301111R00</t>
  </si>
  <si>
    <t>Sejmutí drnu tl. do 10 cm, s přemístěním do 50 m</t>
  </si>
  <si>
    <t>021_1_</t>
  </si>
  <si>
    <t>021_</t>
  </si>
  <si>
    <t>13</t>
  </si>
  <si>
    <t>162302111R00</t>
  </si>
  <si>
    <t>Vodorovné přemístění drnu do 1000 m (215,2  x 1,22 koef. nakypř)</t>
  </si>
  <si>
    <t>14</t>
  </si>
  <si>
    <t>122202202R00</t>
  </si>
  <si>
    <t>Odkopávky pro silnice v hor. 3 do 1000 m3 (xx m2 x tl. 0,2m)</t>
  </si>
  <si>
    <t>m3</t>
  </si>
  <si>
    <t>15</t>
  </si>
  <si>
    <t>162401102R00</t>
  </si>
  <si>
    <t>Vodorovné přemístění výkopku z hor.1-4 do 2000 m (215,2 m2 x tl. 0,2 m x koef. nakypření 1,22)</t>
  </si>
  <si>
    <t>16</t>
  </si>
  <si>
    <t>181101102R00</t>
  </si>
  <si>
    <t>Úprava pláně v zářezech v hor. 1-4, se zhutněním</t>
  </si>
  <si>
    <t>17</t>
  </si>
  <si>
    <t>112_6VD</t>
  </si>
  <si>
    <t>Promísení (rovnoměrné) materiálu pro zřízení vegetační nosné vrstvy, tl. 200mm (215,2 m2 x tl. 0,2 m x 1,05 koef. sléhavosti)</t>
  </si>
  <si>
    <t>RTS II / 2016</t>
  </si>
  <si>
    <t>171101101R00</t>
  </si>
  <si>
    <t>Uložení sypaniny s rozprostřením ve vrstvách a zhutněním (směs písčitohlin. zemina 30%, rašelina 5%, kompost 15%, ŠD 0/8 45%, ŠD 16/32 30%)</t>
  </si>
  <si>
    <t>19</t>
  </si>
  <si>
    <t>Založení trávníku výsevem v rovině</t>
  </si>
  <si>
    <t>20</t>
  </si>
  <si>
    <t>Pokosení trávníku parkov. svah do 1:5, odvoz 20 km, (1x)</t>
  </si>
  <si>
    <t>Hnojení umělým hnojivem v rovině (0,03 kg/ m2)</t>
  </si>
  <si>
    <t>22</t>
  </si>
  <si>
    <t>23</t>
  </si>
  <si>
    <t>998222012R00</t>
  </si>
  <si>
    <t>Přesun hmot, zpevněné plochy, kryt z kameniva</t>
  </si>
  <si>
    <t>24</t>
  </si>
  <si>
    <t>167101101R00</t>
  </si>
  <si>
    <t>Nakládání výkopku z hor.1-4 v množství do 100 m3</t>
  </si>
  <si>
    <t>25</t>
  </si>
  <si>
    <t>199000002R00</t>
  </si>
  <si>
    <t>Poplatek za skládku horniny 1- 4</t>
  </si>
  <si>
    <t>26</t>
  </si>
  <si>
    <t>460120061R00</t>
  </si>
  <si>
    <t>Odvoz zeminy (nad vzdálenost 2000m)</t>
  </si>
  <si>
    <t>27</t>
  </si>
  <si>
    <t>1119VD</t>
  </si>
  <si>
    <t>Travní osivo - speciální směs 30 g/m2</t>
  </si>
  <si>
    <t>RTS I / 2023</t>
  </si>
  <si>
    <t>28</t>
  </si>
  <si>
    <t>10311100</t>
  </si>
  <si>
    <t>Rašelina zahradní a kompostová třídy I  VL</t>
  </si>
  <si>
    <t>29</t>
  </si>
  <si>
    <t>111_83VD</t>
  </si>
  <si>
    <t>Kompost</t>
  </si>
  <si>
    <t>30</t>
  </si>
  <si>
    <t>111_22VD</t>
  </si>
  <si>
    <t>Písčito-hlinitá zemina</t>
  </si>
  <si>
    <t>31</t>
  </si>
  <si>
    <t>111_11VD</t>
  </si>
  <si>
    <t>Dlouhodobě působící granulované trávníkové hnojivo (0,03kg/m2)</t>
  </si>
  <si>
    <t>32</t>
  </si>
  <si>
    <t>111_222_1VD</t>
  </si>
  <si>
    <t>Štěrkodrť frakce 8-16 mm</t>
  </si>
  <si>
    <t>RTS I / 2016</t>
  </si>
  <si>
    <t>33</t>
  </si>
  <si>
    <t>Štěrkodrť frakce 16-32 mm</t>
  </si>
  <si>
    <t>024</t>
  </si>
  <si>
    <t>Povrchy - ostatní</t>
  </si>
  <si>
    <t>34</t>
  </si>
  <si>
    <t>Vertikální značení - corten</t>
  </si>
  <si>
    <t>kus</t>
  </si>
  <si>
    <t>11_</t>
  </si>
  <si>
    <t>024_1_</t>
  </si>
  <si>
    <t>024_</t>
  </si>
  <si>
    <t>35</t>
  </si>
  <si>
    <t>vodorovné značení - šipky (dvousložková barva)</t>
  </si>
  <si>
    <t>03</t>
  </si>
  <si>
    <t>Mobiliář</t>
  </si>
  <si>
    <t>36</t>
  </si>
  <si>
    <t>Lavice - dlouhá (2m)</t>
  </si>
  <si>
    <t>03_1_</t>
  </si>
  <si>
    <t>03_</t>
  </si>
  <si>
    <t>37</t>
  </si>
  <si>
    <t>Infopanel</t>
  </si>
  <si>
    <t>38</t>
  </si>
  <si>
    <t>Dibon, rozměr přibližně A1, atyp</t>
  </si>
  <si>
    <t>ks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</si>
  <si>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</si>
  <si>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</si>
  <si>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</si>
  <si>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</si>
  <si>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</si>
  <si>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</si>
  <si>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</si>
  <si>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</si>
  <si>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</si>
  <si>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</si>
  <si>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</si>
  <si>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</si>
  <si>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</si>
  <si>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</si>
  <si>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</si>
  <si>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</si>
  <si>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</si>
  <si>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</si>
  <si>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</si>
  <si>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</si>
  <si>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</si>
  <si>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</si>
  <si>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</si>
  <si>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</si>
  <si>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</si>
  <si>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</si>
  <si>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</si>
  <si>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</si>
  <si>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</si>
  <si>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</si>
  <si>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</si>
  <si>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</si>
  <si>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</si>
  <si>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</si>
  <si>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</si>
  <si>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</si>
  <si>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</si>
  <si>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</si>
  <si>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</si>
  <si>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</si>
  <si>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</si>
  <si>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</si>
  <si>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</si>
  <si>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</si>
  <si>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</si>
  <si>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</si>
  <si>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</si>
  <si>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</si>
  <si>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</si>
  <si>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</si>
  <si>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</si>
  <si>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</si>
  <si>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</si>
  <si>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</si>
  <si>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</si>
  <si>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</si>
  <si>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</si>
  <si>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</si>
  <si>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Dibon, rozměr přibližně A1, atyp  (včetně tisku a montáže) </t>
  </si>
  <si>
    <t>Lavice - dlouhá (2m) - výrobek dle PD - včetně základové betonové patky a kotvení</t>
  </si>
  <si>
    <t>Infopanel - výrobek dle PD - včetně základové betonové patky a kotvení</t>
  </si>
  <si>
    <t>Vertikální značení - corten - výrobek dle PD - včetně základové betonové patky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</si>
</sst>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4" fontId="11" fillId="0" borderId="22" xfId="0" applyNumberFormat="1" applyFont="1" applyBorder="1" applyAlignment="1">
      <alignment horizontal="right" vertical="center"/>
    </xf>
    <xf numFmtId="0" fontId="10" fillId="0" borderId="26" xfId="0" applyFont="1" applyBorder="1" applyAlignment="1">
      <alignment horizontal="left" vertical="center"/>
    </xf>
    <xf numFmtId="0" fontId="11" fillId="0" borderId="22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4" fontId="10" fillId="2" borderId="22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2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3" fillId="0" borderId="35" xfId="0" applyFont="1" applyBorder="1" applyAlignment="1">
      <alignment horizontal="right" vertical="center"/>
    </xf>
    <xf numFmtId="4" fontId="3" fillId="0" borderId="35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" fontId="4" fillId="0" borderId="5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2" borderId="27" xfId="0" applyFont="1" applyFill="1" applyBorder="1" applyAlignment="1">
      <alignment horizontal="left" vertical="center"/>
    </xf>
    <xf numFmtId="0" fontId="10" fillId="2" borderId="20" xfId="0" applyFont="1" applyFill="1" applyBorder="1" applyAlignment="1">
      <alignment horizontal="left" vertical="center"/>
    </xf>
    <xf numFmtId="0" fontId="10" fillId="2" borderId="28" xfId="0" applyFont="1" applyFill="1" applyBorder="1" applyAlignment="1">
      <alignment horizontal="left" vertical="center"/>
    </xf>
    <xf numFmtId="0" fontId="10" fillId="2" borderId="21" xfId="0" applyFont="1" applyFill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4" fontId="10" fillId="0" borderId="35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60"/>
  <sheetViews>
    <sheetView zoomScaleNormal="100" workbookViewId="0">
      <pane ySplit="11" topLeftCell="A12" activePane="bottomLeft" state="frozen"/>
      <selection pane="bottomLeft" activeCell="H14" sqref="H14:H18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4.285156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64" t="s">
        <v>1</v>
      </c>
      <c r="B2" s="64"/>
      <c r="C2" s="64"/>
      <c r="D2" s="65" t="s">
        <v>2</v>
      </c>
      <c r="E2" s="65"/>
      <c r="F2" s="66" t="s">
        <v>3</v>
      </c>
      <c r="G2" s="66"/>
      <c r="H2" s="66" t="s">
        <v>4</v>
      </c>
      <c r="I2" s="67" t="s">
        <v>5</v>
      </c>
      <c r="J2" s="68" t="s">
        <v>6</v>
      </c>
      <c r="K2" s="68"/>
      <c r="L2" s="68"/>
      <c r="M2" s="68"/>
      <c r="N2" s="68"/>
      <c r="O2" s="68"/>
      <c r="P2" s="68"/>
    </row>
    <row r="3" spans="1:76" x14ac:dyDescent="0.25">
      <c r="A3" s="64"/>
      <c r="B3" s="64"/>
      <c r="C3" s="64"/>
      <c r="D3" s="65"/>
      <c r="E3" s="65"/>
      <c r="F3" s="66"/>
      <c r="G3" s="66"/>
      <c r="H3" s="66"/>
      <c r="I3" s="66"/>
      <c r="J3" s="66"/>
      <c r="K3" s="68"/>
      <c r="L3" s="68"/>
      <c r="M3" s="68"/>
      <c r="N3" s="68"/>
      <c r="O3" s="68"/>
      <c r="P3" s="68"/>
    </row>
    <row r="4" spans="1:76" ht="15" customHeight="1" x14ac:dyDescent="0.25">
      <c r="A4" s="71" t="s">
        <v>7</v>
      </c>
      <c r="B4" s="71"/>
      <c r="C4" s="71"/>
      <c r="D4" s="72" t="s">
        <v>4</v>
      </c>
      <c r="E4" s="72"/>
      <c r="F4" s="70" t="s">
        <v>8</v>
      </c>
      <c r="G4" s="70"/>
      <c r="H4" s="70" t="s">
        <v>9</v>
      </c>
      <c r="I4" s="72" t="s">
        <v>10</v>
      </c>
      <c r="J4" s="69" t="s">
        <v>6</v>
      </c>
      <c r="K4" s="69"/>
      <c r="L4" s="69"/>
      <c r="M4" s="69"/>
      <c r="N4" s="69"/>
      <c r="O4" s="69"/>
      <c r="P4" s="69"/>
    </row>
    <row r="5" spans="1:76" x14ac:dyDescent="0.25">
      <c r="A5" s="71"/>
      <c r="B5" s="71"/>
      <c r="C5" s="71"/>
      <c r="D5" s="72"/>
      <c r="E5" s="72"/>
      <c r="F5" s="70"/>
      <c r="G5" s="70"/>
      <c r="H5" s="70"/>
      <c r="I5" s="70"/>
      <c r="J5" s="70"/>
      <c r="K5" s="69"/>
      <c r="L5" s="69"/>
      <c r="M5" s="69"/>
      <c r="N5" s="69"/>
      <c r="O5" s="69"/>
      <c r="P5" s="69"/>
    </row>
    <row r="6" spans="1:76" ht="15" customHeight="1" x14ac:dyDescent="0.25">
      <c r="A6" s="71" t="s">
        <v>11</v>
      </c>
      <c r="B6" s="71"/>
      <c r="C6" s="71"/>
      <c r="D6" s="72" t="s">
        <v>4</v>
      </c>
      <c r="E6" s="72"/>
      <c r="F6" s="70" t="s">
        <v>12</v>
      </c>
      <c r="G6" s="70"/>
      <c r="H6" s="70" t="s">
        <v>4</v>
      </c>
      <c r="I6" s="72" t="s">
        <v>13</v>
      </c>
      <c r="J6" s="69" t="s">
        <v>6</v>
      </c>
      <c r="K6" s="69"/>
      <c r="L6" s="69"/>
      <c r="M6" s="69"/>
      <c r="N6" s="69"/>
      <c r="O6" s="69"/>
      <c r="P6" s="69"/>
    </row>
    <row r="7" spans="1:76" x14ac:dyDescent="0.25">
      <c r="A7" s="71"/>
      <c r="B7" s="71"/>
      <c r="C7" s="71"/>
      <c r="D7" s="72"/>
      <c r="E7" s="72"/>
      <c r="F7" s="70"/>
      <c r="G7" s="70"/>
      <c r="H7" s="70"/>
      <c r="I7" s="70"/>
      <c r="J7" s="70"/>
      <c r="K7" s="69"/>
      <c r="L7" s="69"/>
      <c r="M7" s="69"/>
      <c r="N7" s="69"/>
      <c r="O7" s="69"/>
      <c r="P7" s="69"/>
    </row>
    <row r="8" spans="1:76" ht="15" customHeight="1" x14ac:dyDescent="0.25">
      <c r="A8" s="71" t="s">
        <v>14</v>
      </c>
      <c r="B8" s="71"/>
      <c r="C8" s="71"/>
      <c r="D8" s="72" t="s">
        <v>4</v>
      </c>
      <c r="E8" s="72"/>
      <c r="F8" s="70" t="s">
        <v>15</v>
      </c>
      <c r="G8" s="70"/>
      <c r="H8" s="70" t="s">
        <v>9</v>
      </c>
      <c r="I8" s="72" t="s">
        <v>16</v>
      </c>
      <c r="J8" s="69" t="s">
        <v>6</v>
      </c>
      <c r="K8" s="69"/>
      <c r="L8" s="69"/>
      <c r="M8" s="69"/>
      <c r="N8" s="69"/>
      <c r="O8" s="69"/>
      <c r="P8" s="69"/>
    </row>
    <row r="9" spans="1:76" x14ac:dyDescent="0.25">
      <c r="A9" s="71"/>
      <c r="B9" s="71"/>
      <c r="C9" s="71"/>
      <c r="D9" s="72"/>
      <c r="E9" s="72"/>
      <c r="F9" s="70"/>
      <c r="G9" s="70"/>
      <c r="H9" s="70"/>
      <c r="I9" s="70"/>
      <c r="J9" s="70"/>
      <c r="K9" s="69"/>
      <c r="L9" s="69"/>
      <c r="M9" s="69"/>
      <c r="N9" s="69"/>
      <c r="O9" s="69"/>
      <c r="P9" s="69"/>
    </row>
    <row r="10" spans="1:76" x14ac:dyDescent="0.25">
      <c r="A10" s="7" t="s">
        <v>17</v>
      </c>
      <c r="B10" s="1" t="s">
        <v>18</v>
      </c>
      <c r="C10" s="1" t="s">
        <v>19</v>
      </c>
      <c r="D10" s="73" t="s">
        <v>20</v>
      </c>
      <c r="E10" s="73"/>
      <c r="F10" s="1" t="s">
        <v>21</v>
      </c>
      <c r="G10" s="8" t="s">
        <v>22</v>
      </c>
      <c r="H10" s="9" t="s">
        <v>23</v>
      </c>
      <c r="I10" s="10" t="s">
        <v>24</v>
      </c>
      <c r="J10" s="74" t="s">
        <v>25</v>
      </c>
      <c r="K10" s="74"/>
      <c r="L10" s="74"/>
      <c r="M10" s="11" t="s">
        <v>25</v>
      </c>
      <c r="N10" s="75" t="s">
        <v>26</v>
      </c>
      <c r="O10" s="75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76" t="s">
        <v>31</v>
      </c>
      <c r="E11" s="76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7" t="s">
        <v>52</v>
      </c>
      <c r="E12" s="77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9.3500000000000007E-4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7"/>
      <c r="E13" s="77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9.3500000000000007E-4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2" t="s">
        <v>56</v>
      </c>
      <c r="E14" s="72"/>
      <c r="F14" s="3" t="s">
        <v>57</v>
      </c>
      <c r="G14" s="27">
        <v>17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2" t="s">
        <v>65</v>
      </c>
      <c r="E15" s="72"/>
      <c r="F15" s="3" t="s">
        <v>57</v>
      </c>
      <c r="G15" s="27">
        <v>17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2" t="s">
        <v>68</v>
      </c>
      <c r="E16" s="72"/>
      <c r="F16" s="3" t="s">
        <v>57</v>
      </c>
      <c r="G16" s="27">
        <v>17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2" t="s">
        <v>71</v>
      </c>
      <c r="E17" s="72"/>
      <c r="F17" s="3" t="s">
        <v>57</v>
      </c>
      <c r="G17" s="27">
        <v>34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2" t="s">
        <v>74</v>
      </c>
      <c r="E18" s="72"/>
      <c r="F18" s="3" t="s">
        <v>57</v>
      </c>
      <c r="G18" s="27">
        <v>34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2" t="s">
        <v>77</v>
      </c>
      <c r="E19" s="72"/>
      <c r="F19" s="3" t="s">
        <v>57</v>
      </c>
      <c r="G19" s="27">
        <v>17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2" t="s">
        <v>80</v>
      </c>
      <c r="E20" s="72"/>
      <c r="F20" s="3" t="s">
        <v>81</v>
      </c>
      <c r="G20" s="27">
        <v>5.1000000000000004E-4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2" t="s">
        <v>84</v>
      </c>
      <c r="E21" s="72"/>
      <c r="F21" s="3" t="s">
        <v>81</v>
      </c>
      <c r="G21" s="27">
        <v>9.3999999999999997E-4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78" t="s">
        <v>87</v>
      </c>
      <c r="E22" s="78"/>
      <c r="F22" s="31" t="s">
        <v>88</v>
      </c>
      <c r="G22" s="33">
        <v>0.51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5.1000000000000004E-4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5.1000000000000004E-4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78" t="s">
        <v>90</v>
      </c>
      <c r="E23" s="78"/>
      <c r="F23" s="31" t="s">
        <v>88</v>
      </c>
      <c r="G23" s="33">
        <v>0.42499999999999999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4.2499999999999998E-4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4.2499999999999998E-4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78" t="s">
        <v>93</v>
      </c>
      <c r="E24" s="78"/>
      <c r="F24" s="31" t="s">
        <v>94</v>
      </c>
      <c r="G24" s="33">
        <v>1.1900000000000001E-2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7" t="s">
        <v>96</v>
      </c>
      <c r="E25" s="77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6.8962200000000005</v>
      </c>
      <c r="P25" s="25"/>
    </row>
    <row r="26" spans="1:76" hidden="1" x14ac:dyDescent="0.25">
      <c r="A26" s="22"/>
      <c r="B26" s="23" t="s">
        <v>95</v>
      </c>
      <c r="C26" s="23" t="s">
        <v>53</v>
      </c>
      <c r="D26" s="77"/>
      <c r="E26" s="77"/>
      <c r="F26" s="24" t="s">
        <v>4</v>
      </c>
      <c r="G26" s="24" t="s">
        <v>4</v>
      </c>
      <c r="H26" s="24"/>
      <c r="I26" s="24" t="s">
        <v>4</v>
      </c>
      <c r="J26" s="6">
        <f>SUM(J27:J48)</f>
        <v>0</v>
      </c>
      <c r="K26" s="6">
        <f>SUM(K27:K48)</f>
        <v>0</v>
      </c>
      <c r="L26" s="6">
        <f>SUM(L27:L48)</f>
        <v>0</v>
      </c>
      <c r="M26" s="6">
        <f>SUM(M27:M48)</f>
        <v>0</v>
      </c>
      <c r="N26" s="13"/>
      <c r="O26" s="6">
        <f>SUM(O27:O48)</f>
        <v>6.8962200000000005</v>
      </c>
      <c r="P26" s="25"/>
      <c r="AI26" s="13" t="s">
        <v>95</v>
      </c>
      <c r="AS26" s="6">
        <f>SUM(AJ27:AJ48)</f>
        <v>0</v>
      </c>
      <c r="AT26" s="6">
        <f>SUM(AK27:AK48)</f>
        <v>0</v>
      </c>
      <c r="AU26" s="6">
        <f>SUM(AL27:AL48)</f>
        <v>0</v>
      </c>
    </row>
    <row r="27" spans="1:76" ht="15" customHeight="1" x14ac:dyDescent="0.25">
      <c r="A27" s="26" t="s">
        <v>97</v>
      </c>
      <c r="B27" s="3" t="s">
        <v>95</v>
      </c>
      <c r="C27" s="3" t="s">
        <v>98</v>
      </c>
      <c r="D27" s="72" t="s">
        <v>99</v>
      </c>
      <c r="E27" s="72"/>
      <c r="F27" s="3" t="s">
        <v>57</v>
      </c>
      <c r="G27" s="27">
        <v>17</v>
      </c>
      <c r="H27" s="27"/>
      <c r="I27" s="28" t="s">
        <v>58</v>
      </c>
      <c r="J27" s="27">
        <f t="shared" ref="J27:J48" si="26">G27*AO27</f>
        <v>0</v>
      </c>
      <c r="K27" s="27">
        <f t="shared" ref="K27:K48" si="27">G27*AP27</f>
        <v>0</v>
      </c>
      <c r="L27" s="27">
        <f t="shared" ref="L27:L48" si="28">G27*H27</f>
        <v>0</v>
      </c>
      <c r="M27" s="27">
        <f t="shared" ref="M27:M48" si="29">L27*(1+BW27/100)</f>
        <v>0</v>
      </c>
      <c r="N27" s="27">
        <v>0</v>
      </c>
      <c r="O27" s="27">
        <f t="shared" ref="O27:O48" si="30">G27*N27</f>
        <v>0</v>
      </c>
      <c r="P27" s="29" t="s">
        <v>59</v>
      </c>
      <c r="Z27" s="27">
        <f t="shared" ref="Z27:Z48" si="31">IF(AQ27="5",BJ27,0)</f>
        <v>0</v>
      </c>
      <c r="AB27" s="27">
        <f t="shared" ref="AB27:AB48" si="32">IF(AQ27="1",BH27,0)</f>
        <v>0</v>
      </c>
      <c r="AC27" s="27">
        <f t="shared" ref="AC27:AC48" si="33">IF(AQ27="1",BI27,0)</f>
        <v>0</v>
      </c>
      <c r="AD27" s="27">
        <f t="shared" ref="AD27:AD48" si="34">IF(AQ27="7",BH27,0)</f>
        <v>0</v>
      </c>
      <c r="AE27" s="27">
        <f t="shared" ref="AE27:AE48" si="35">IF(AQ27="7",BI27,0)</f>
        <v>0</v>
      </c>
      <c r="AF27" s="27">
        <f t="shared" ref="AF27:AF48" si="36">IF(AQ27="2",BH27,0)</f>
        <v>0</v>
      </c>
      <c r="AG27" s="27">
        <f t="shared" ref="AG27:AG48" si="37">IF(AQ27="2",BI27,0)</f>
        <v>0</v>
      </c>
      <c r="AH27" s="27">
        <f t="shared" ref="AH27:AH48" si="38">IF(AQ27="0",BJ27,0)</f>
        <v>0</v>
      </c>
      <c r="AI27" s="13" t="s">
        <v>95</v>
      </c>
      <c r="AJ27" s="27">
        <f t="shared" ref="AJ27:AJ48" si="39">IF(AN27=0,L27,0)</f>
        <v>0</v>
      </c>
      <c r="AK27" s="27">
        <f t="shared" ref="AK27:AK48" si="40">IF(AN27=21,L27,0)</f>
        <v>0</v>
      </c>
      <c r="AL27" s="27">
        <f t="shared" ref="AL27:AL48" si="41">IF(AN27=21,L27,0)</f>
        <v>0</v>
      </c>
      <c r="AN27" s="27">
        <v>21</v>
      </c>
      <c r="AO27" s="27">
        <f t="shared" ref="AO27:AO33" si="42">H27*0</f>
        <v>0</v>
      </c>
      <c r="AP27" s="27">
        <f t="shared" ref="AP27:AP33" si="43">H27*(1-0)</f>
        <v>0</v>
      </c>
      <c r="AQ27" s="28" t="s">
        <v>54</v>
      </c>
      <c r="AV27" s="27">
        <f t="shared" ref="AV27:AV48" si="44">AW27+AX27</f>
        <v>0</v>
      </c>
      <c r="AW27" s="27">
        <f t="shared" ref="AW27:AW48" si="45">G27*AO27</f>
        <v>0</v>
      </c>
      <c r="AX27" s="27">
        <f t="shared" ref="AX27:AX48" si="46">G27*AP27</f>
        <v>0</v>
      </c>
      <c r="AY27" s="28" t="s">
        <v>60</v>
      </c>
      <c r="AZ27" s="28" t="s">
        <v>100</v>
      </c>
      <c r="BA27" s="13" t="s">
        <v>101</v>
      </c>
      <c r="BC27" s="27">
        <f t="shared" ref="BC27:BC48" si="47">AW27+AX27</f>
        <v>0</v>
      </c>
      <c r="BD27" s="27">
        <f t="shared" ref="BD27:BD48" si="48">H27/(100-BE27)*100</f>
        <v>0</v>
      </c>
      <c r="BE27" s="27">
        <v>0</v>
      </c>
      <c r="BF27" s="27">
        <f t="shared" ref="BF27:BF48" si="49">O27</f>
        <v>0</v>
      </c>
      <c r="BH27" s="27">
        <f t="shared" ref="BH27:BH48" si="50">G27*AO27</f>
        <v>0</v>
      </c>
      <c r="BI27" s="27">
        <f t="shared" ref="BI27:BI48" si="51">G27*AP27</f>
        <v>0</v>
      </c>
      <c r="BJ27" s="27">
        <f t="shared" ref="BJ27:BJ48" si="52">G27*H27</f>
        <v>0</v>
      </c>
      <c r="BK27" s="27"/>
      <c r="BL27" s="27">
        <v>18</v>
      </c>
      <c r="BW27" s="27" t="str">
        <f t="shared" ref="BW27:BW48" si="53">I27</f>
        <v>21</v>
      </c>
      <c r="BX27" s="4" t="s">
        <v>99</v>
      </c>
    </row>
    <row r="28" spans="1:76" ht="15" customHeight="1" x14ac:dyDescent="0.25">
      <c r="A28" s="26" t="s">
        <v>102</v>
      </c>
      <c r="B28" s="3" t="s">
        <v>95</v>
      </c>
      <c r="C28" s="3" t="s">
        <v>103</v>
      </c>
      <c r="D28" s="72" t="s">
        <v>104</v>
      </c>
      <c r="E28" s="72"/>
      <c r="F28" s="3" t="s">
        <v>57</v>
      </c>
      <c r="G28" s="27">
        <v>20.74</v>
      </c>
      <c r="H28" s="27"/>
      <c r="I28" s="28" t="s">
        <v>58</v>
      </c>
      <c r="J28" s="27">
        <f t="shared" si="26"/>
        <v>0</v>
      </c>
      <c r="K28" s="27">
        <f t="shared" si="27"/>
        <v>0</v>
      </c>
      <c r="L28" s="27">
        <f t="shared" si="28"/>
        <v>0</v>
      </c>
      <c r="M28" s="27">
        <f t="shared" si="29"/>
        <v>0</v>
      </c>
      <c r="N28" s="27">
        <v>0</v>
      </c>
      <c r="O28" s="27">
        <f t="shared" si="30"/>
        <v>0</v>
      </c>
      <c r="P28" s="29" t="s">
        <v>59</v>
      </c>
      <c r="Z28" s="27">
        <f t="shared" si="31"/>
        <v>0</v>
      </c>
      <c r="AB28" s="27">
        <f t="shared" si="32"/>
        <v>0</v>
      </c>
      <c r="AC28" s="27">
        <f t="shared" si="33"/>
        <v>0</v>
      </c>
      <c r="AD28" s="27">
        <f t="shared" si="34"/>
        <v>0</v>
      </c>
      <c r="AE28" s="27">
        <f t="shared" si="35"/>
        <v>0</v>
      </c>
      <c r="AF28" s="27">
        <f t="shared" si="36"/>
        <v>0</v>
      </c>
      <c r="AG28" s="27">
        <f t="shared" si="37"/>
        <v>0</v>
      </c>
      <c r="AH28" s="27">
        <f t="shared" si="38"/>
        <v>0</v>
      </c>
      <c r="AI28" s="13" t="s">
        <v>95</v>
      </c>
      <c r="AJ28" s="27">
        <f t="shared" si="39"/>
        <v>0</v>
      </c>
      <c r="AK28" s="27">
        <f t="shared" si="40"/>
        <v>0</v>
      </c>
      <c r="AL28" s="27">
        <f t="shared" si="41"/>
        <v>0</v>
      </c>
      <c r="AN28" s="27">
        <v>21</v>
      </c>
      <c r="AO28" s="27">
        <f t="shared" si="42"/>
        <v>0</v>
      </c>
      <c r="AP28" s="27">
        <f t="shared" si="43"/>
        <v>0</v>
      </c>
      <c r="AQ28" s="28" t="s">
        <v>54</v>
      </c>
      <c r="AV28" s="27">
        <f t="shared" si="44"/>
        <v>0</v>
      </c>
      <c r="AW28" s="27">
        <f t="shared" si="45"/>
        <v>0</v>
      </c>
      <c r="AX28" s="27">
        <f t="shared" si="46"/>
        <v>0</v>
      </c>
      <c r="AY28" s="28" t="s">
        <v>60</v>
      </c>
      <c r="AZ28" s="28" t="s">
        <v>100</v>
      </c>
      <c r="BA28" s="13" t="s">
        <v>101</v>
      </c>
      <c r="BC28" s="27">
        <f t="shared" si="47"/>
        <v>0</v>
      </c>
      <c r="BD28" s="27">
        <f t="shared" si="48"/>
        <v>0</v>
      </c>
      <c r="BE28" s="27">
        <v>0</v>
      </c>
      <c r="BF28" s="27">
        <f t="shared" si="49"/>
        <v>0</v>
      </c>
      <c r="BH28" s="27">
        <f t="shared" si="50"/>
        <v>0</v>
      </c>
      <c r="BI28" s="27">
        <f t="shared" si="51"/>
        <v>0</v>
      </c>
      <c r="BJ28" s="27">
        <f t="shared" si="52"/>
        <v>0</v>
      </c>
      <c r="BK28" s="27"/>
      <c r="BL28" s="27">
        <v>18</v>
      </c>
      <c r="BW28" s="27" t="str">
        <f t="shared" si="53"/>
        <v>21</v>
      </c>
      <c r="BX28" s="4" t="s">
        <v>104</v>
      </c>
    </row>
    <row r="29" spans="1:76" ht="15" customHeight="1" x14ac:dyDescent="0.25">
      <c r="A29" s="26" t="s">
        <v>105</v>
      </c>
      <c r="B29" s="3" t="s">
        <v>95</v>
      </c>
      <c r="C29" s="3" t="s">
        <v>106</v>
      </c>
      <c r="D29" s="72" t="s">
        <v>107</v>
      </c>
      <c r="E29" s="72"/>
      <c r="F29" s="3" t="s">
        <v>108</v>
      </c>
      <c r="G29" s="27">
        <v>3.4</v>
      </c>
      <c r="H29" s="27"/>
      <c r="I29" s="28" t="s">
        <v>58</v>
      </c>
      <c r="J29" s="27">
        <f t="shared" si="26"/>
        <v>0</v>
      </c>
      <c r="K29" s="27">
        <f t="shared" si="27"/>
        <v>0</v>
      </c>
      <c r="L29" s="27">
        <f t="shared" si="28"/>
        <v>0</v>
      </c>
      <c r="M29" s="27">
        <f t="shared" si="29"/>
        <v>0</v>
      </c>
      <c r="N29" s="27">
        <v>0</v>
      </c>
      <c r="O29" s="27">
        <f t="shared" si="30"/>
        <v>0</v>
      </c>
      <c r="P29" s="29" t="s">
        <v>59</v>
      </c>
      <c r="Z29" s="27">
        <f t="shared" si="31"/>
        <v>0</v>
      </c>
      <c r="AB29" s="27">
        <f t="shared" si="32"/>
        <v>0</v>
      </c>
      <c r="AC29" s="27">
        <f t="shared" si="33"/>
        <v>0</v>
      </c>
      <c r="AD29" s="27">
        <f t="shared" si="34"/>
        <v>0</v>
      </c>
      <c r="AE29" s="27">
        <f t="shared" si="35"/>
        <v>0</v>
      </c>
      <c r="AF29" s="27">
        <f t="shared" si="36"/>
        <v>0</v>
      </c>
      <c r="AG29" s="27">
        <f t="shared" si="37"/>
        <v>0</v>
      </c>
      <c r="AH29" s="27">
        <f t="shared" si="38"/>
        <v>0</v>
      </c>
      <c r="AI29" s="13" t="s">
        <v>95</v>
      </c>
      <c r="AJ29" s="27">
        <f t="shared" si="39"/>
        <v>0</v>
      </c>
      <c r="AK29" s="27">
        <f t="shared" si="40"/>
        <v>0</v>
      </c>
      <c r="AL29" s="27">
        <f t="shared" si="41"/>
        <v>0</v>
      </c>
      <c r="AN29" s="27">
        <v>21</v>
      </c>
      <c r="AO29" s="27">
        <f t="shared" si="42"/>
        <v>0</v>
      </c>
      <c r="AP29" s="27">
        <f t="shared" si="43"/>
        <v>0</v>
      </c>
      <c r="AQ29" s="28" t="s">
        <v>54</v>
      </c>
      <c r="AV29" s="27">
        <f t="shared" si="44"/>
        <v>0</v>
      </c>
      <c r="AW29" s="27">
        <f t="shared" si="45"/>
        <v>0</v>
      </c>
      <c r="AX29" s="27">
        <f t="shared" si="46"/>
        <v>0</v>
      </c>
      <c r="AY29" s="28" t="s">
        <v>60</v>
      </c>
      <c r="AZ29" s="28" t="s">
        <v>100</v>
      </c>
      <c r="BA29" s="13" t="s">
        <v>101</v>
      </c>
      <c r="BC29" s="27">
        <f t="shared" si="47"/>
        <v>0</v>
      </c>
      <c r="BD29" s="27">
        <f t="shared" si="48"/>
        <v>0</v>
      </c>
      <c r="BE29" s="27">
        <v>0</v>
      </c>
      <c r="BF29" s="27">
        <f t="shared" si="49"/>
        <v>0</v>
      </c>
      <c r="BH29" s="27">
        <f t="shared" si="50"/>
        <v>0</v>
      </c>
      <c r="BI29" s="27">
        <f t="shared" si="51"/>
        <v>0</v>
      </c>
      <c r="BJ29" s="27">
        <f t="shared" si="52"/>
        <v>0</v>
      </c>
      <c r="BK29" s="27"/>
      <c r="BL29" s="27">
        <v>18</v>
      </c>
      <c r="BW29" s="27" t="str">
        <f t="shared" si="53"/>
        <v>21</v>
      </c>
      <c r="BX29" s="4" t="s">
        <v>107</v>
      </c>
    </row>
    <row r="30" spans="1:76" ht="24.75" customHeight="1" x14ac:dyDescent="0.25">
      <c r="A30" s="26" t="s">
        <v>109</v>
      </c>
      <c r="B30" s="3" t="s">
        <v>95</v>
      </c>
      <c r="C30" s="3" t="s">
        <v>110</v>
      </c>
      <c r="D30" s="72" t="s">
        <v>111</v>
      </c>
      <c r="E30" s="72"/>
      <c r="F30" s="3" t="s">
        <v>108</v>
      </c>
      <c r="G30" s="27">
        <v>4.1479999999999997</v>
      </c>
      <c r="H30" s="27"/>
      <c r="I30" s="28" t="s">
        <v>58</v>
      </c>
      <c r="J30" s="27">
        <f t="shared" si="26"/>
        <v>0</v>
      </c>
      <c r="K30" s="27">
        <f t="shared" si="27"/>
        <v>0</v>
      </c>
      <c r="L30" s="27">
        <f t="shared" si="28"/>
        <v>0</v>
      </c>
      <c r="M30" s="27">
        <f t="shared" si="29"/>
        <v>0</v>
      </c>
      <c r="N30" s="27">
        <v>0</v>
      </c>
      <c r="O30" s="27">
        <f t="shared" si="30"/>
        <v>0</v>
      </c>
      <c r="P30" s="29" t="s">
        <v>59</v>
      </c>
      <c r="Z30" s="27">
        <f t="shared" si="31"/>
        <v>0</v>
      </c>
      <c r="AB30" s="27">
        <f t="shared" si="32"/>
        <v>0</v>
      </c>
      <c r="AC30" s="27">
        <f t="shared" si="33"/>
        <v>0</v>
      </c>
      <c r="AD30" s="27">
        <f t="shared" si="34"/>
        <v>0</v>
      </c>
      <c r="AE30" s="27">
        <f t="shared" si="35"/>
        <v>0</v>
      </c>
      <c r="AF30" s="27">
        <f t="shared" si="36"/>
        <v>0</v>
      </c>
      <c r="AG30" s="27">
        <f t="shared" si="37"/>
        <v>0</v>
      </c>
      <c r="AH30" s="27">
        <f t="shared" si="38"/>
        <v>0</v>
      </c>
      <c r="AI30" s="13" t="s">
        <v>95</v>
      </c>
      <c r="AJ30" s="27">
        <f t="shared" si="39"/>
        <v>0</v>
      </c>
      <c r="AK30" s="27">
        <f t="shared" si="40"/>
        <v>0</v>
      </c>
      <c r="AL30" s="27">
        <f t="shared" si="41"/>
        <v>0</v>
      </c>
      <c r="AN30" s="27">
        <v>21</v>
      </c>
      <c r="AO30" s="27">
        <f t="shared" si="42"/>
        <v>0</v>
      </c>
      <c r="AP30" s="27">
        <f t="shared" si="43"/>
        <v>0</v>
      </c>
      <c r="AQ30" s="28" t="s">
        <v>54</v>
      </c>
      <c r="AV30" s="27">
        <f t="shared" si="44"/>
        <v>0</v>
      </c>
      <c r="AW30" s="27">
        <f t="shared" si="45"/>
        <v>0</v>
      </c>
      <c r="AX30" s="27">
        <f t="shared" si="46"/>
        <v>0</v>
      </c>
      <c r="AY30" s="28" t="s">
        <v>60</v>
      </c>
      <c r="AZ30" s="28" t="s">
        <v>100</v>
      </c>
      <c r="BA30" s="13" t="s">
        <v>101</v>
      </c>
      <c r="BC30" s="27">
        <f t="shared" si="47"/>
        <v>0</v>
      </c>
      <c r="BD30" s="27">
        <f t="shared" si="48"/>
        <v>0</v>
      </c>
      <c r="BE30" s="27">
        <v>0</v>
      </c>
      <c r="BF30" s="27">
        <f t="shared" si="49"/>
        <v>0</v>
      </c>
      <c r="BH30" s="27">
        <f t="shared" si="50"/>
        <v>0</v>
      </c>
      <c r="BI30" s="27">
        <f t="shared" si="51"/>
        <v>0</v>
      </c>
      <c r="BJ30" s="27">
        <f t="shared" si="52"/>
        <v>0</v>
      </c>
      <c r="BK30" s="27"/>
      <c r="BL30" s="27">
        <v>18</v>
      </c>
      <c r="BW30" s="27" t="str">
        <f t="shared" si="53"/>
        <v>21</v>
      </c>
      <c r="BX30" s="4" t="s">
        <v>111</v>
      </c>
    </row>
    <row r="31" spans="1:76" ht="15" customHeight="1" x14ac:dyDescent="0.25">
      <c r="A31" s="26" t="s">
        <v>112</v>
      </c>
      <c r="B31" s="3" t="s">
        <v>95</v>
      </c>
      <c r="C31" s="3" t="s">
        <v>113</v>
      </c>
      <c r="D31" s="72" t="s">
        <v>114</v>
      </c>
      <c r="E31" s="72"/>
      <c r="F31" s="3" t="s">
        <v>57</v>
      </c>
      <c r="G31" s="27">
        <v>17</v>
      </c>
      <c r="H31" s="27"/>
      <c r="I31" s="28" t="s">
        <v>58</v>
      </c>
      <c r="J31" s="27">
        <f t="shared" si="26"/>
        <v>0</v>
      </c>
      <c r="K31" s="27">
        <f t="shared" si="27"/>
        <v>0</v>
      </c>
      <c r="L31" s="27">
        <f t="shared" si="28"/>
        <v>0</v>
      </c>
      <c r="M31" s="27">
        <f t="shared" si="29"/>
        <v>0</v>
      </c>
      <c r="N31" s="27">
        <v>0</v>
      </c>
      <c r="O31" s="27">
        <f t="shared" si="30"/>
        <v>0</v>
      </c>
      <c r="P31" s="29" t="s">
        <v>59</v>
      </c>
      <c r="Z31" s="27">
        <f t="shared" si="31"/>
        <v>0</v>
      </c>
      <c r="AB31" s="27">
        <f t="shared" si="32"/>
        <v>0</v>
      </c>
      <c r="AC31" s="27">
        <f t="shared" si="33"/>
        <v>0</v>
      </c>
      <c r="AD31" s="27">
        <f t="shared" si="34"/>
        <v>0</v>
      </c>
      <c r="AE31" s="27">
        <f t="shared" si="35"/>
        <v>0</v>
      </c>
      <c r="AF31" s="27">
        <f t="shared" si="36"/>
        <v>0</v>
      </c>
      <c r="AG31" s="27">
        <f t="shared" si="37"/>
        <v>0</v>
      </c>
      <c r="AH31" s="27">
        <f t="shared" si="38"/>
        <v>0</v>
      </c>
      <c r="AI31" s="13" t="s">
        <v>95</v>
      </c>
      <c r="AJ31" s="27">
        <f t="shared" si="39"/>
        <v>0</v>
      </c>
      <c r="AK31" s="27">
        <f t="shared" si="40"/>
        <v>0</v>
      </c>
      <c r="AL31" s="27">
        <f t="shared" si="41"/>
        <v>0</v>
      </c>
      <c r="AN31" s="27">
        <v>21</v>
      </c>
      <c r="AO31" s="27">
        <f t="shared" si="42"/>
        <v>0</v>
      </c>
      <c r="AP31" s="27">
        <f t="shared" si="43"/>
        <v>0</v>
      </c>
      <c r="AQ31" s="28" t="s">
        <v>54</v>
      </c>
      <c r="AV31" s="27">
        <f t="shared" si="44"/>
        <v>0</v>
      </c>
      <c r="AW31" s="27">
        <f t="shared" si="45"/>
        <v>0</v>
      </c>
      <c r="AX31" s="27">
        <f t="shared" si="46"/>
        <v>0</v>
      </c>
      <c r="AY31" s="28" t="s">
        <v>60</v>
      </c>
      <c r="AZ31" s="28" t="s">
        <v>100</v>
      </c>
      <c r="BA31" s="13" t="s">
        <v>101</v>
      </c>
      <c r="BC31" s="27">
        <f t="shared" si="47"/>
        <v>0</v>
      </c>
      <c r="BD31" s="27">
        <f t="shared" si="48"/>
        <v>0</v>
      </c>
      <c r="BE31" s="27">
        <v>0</v>
      </c>
      <c r="BF31" s="27">
        <f t="shared" si="49"/>
        <v>0</v>
      </c>
      <c r="BH31" s="27">
        <f t="shared" si="50"/>
        <v>0</v>
      </c>
      <c r="BI31" s="27">
        <f t="shared" si="51"/>
        <v>0</v>
      </c>
      <c r="BJ31" s="27">
        <f t="shared" si="52"/>
        <v>0</v>
      </c>
      <c r="BK31" s="27"/>
      <c r="BL31" s="27">
        <v>18</v>
      </c>
      <c r="BW31" s="27" t="str">
        <f t="shared" si="53"/>
        <v>21</v>
      </c>
      <c r="BX31" s="4" t="s">
        <v>114</v>
      </c>
    </row>
    <row r="32" spans="1:76" ht="24.75" customHeight="1" x14ac:dyDescent="0.25">
      <c r="A32" s="26" t="s">
        <v>115</v>
      </c>
      <c r="B32" s="3" t="s">
        <v>95</v>
      </c>
      <c r="C32" s="3" t="s">
        <v>116</v>
      </c>
      <c r="D32" s="72" t="s">
        <v>117</v>
      </c>
      <c r="E32" s="72"/>
      <c r="F32" s="3" t="s">
        <v>108</v>
      </c>
      <c r="G32" s="27">
        <v>3.57</v>
      </c>
      <c r="H32" s="27"/>
      <c r="I32" s="28" t="s">
        <v>58</v>
      </c>
      <c r="J32" s="27">
        <f t="shared" si="26"/>
        <v>0</v>
      </c>
      <c r="K32" s="27">
        <f t="shared" si="27"/>
        <v>0</v>
      </c>
      <c r="L32" s="27">
        <f t="shared" si="28"/>
        <v>0</v>
      </c>
      <c r="M32" s="27">
        <f t="shared" si="29"/>
        <v>0</v>
      </c>
      <c r="N32" s="27">
        <v>0</v>
      </c>
      <c r="O32" s="27">
        <f t="shared" si="30"/>
        <v>0</v>
      </c>
      <c r="P32" s="29" t="s">
        <v>118</v>
      </c>
      <c r="Z32" s="27">
        <f t="shared" si="31"/>
        <v>0</v>
      </c>
      <c r="AB32" s="27">
        <f t="shared" si="32"/>
        <v>0</v>
      </c>
      <c r="AC32" s="27">
        <f t="shared" si="33"/>
        <v>0</v>
      </c>
      <c r="AD32" s="27">
        <f t="shared" si="34"/>
        <v>0</v>
      </c>
      <c r="AE32" s="27">
        <f t="shared" si="35"/>
        <v>0</v>
      </c>
      <c r="AF32" s="27">
        <f t="shared" si="36"/>
        <v>0</v>
      </c>
      <c r="AG32" s="27">
        <f t="shared" si="37"/>
        <v>0</v>
      </c>
      <c r="AH32" s="27">
        <f t="shared" si="38"/>
        <v>0</v>
      </c>
      <c r="AI32" s="13" t="s">
        <v>95</v>
      </c>
      <c r="AJ32" s="27">
        <f t="shared" si="39"/>
        <v>0</v>
      </c>
      <c r="AK32" s="27">
        <f t="shared" si="40"/>
        <v>0</v>
      </c>
      <c r="AL32" s="27">
        <f t="shared" si="41"/>
        <v>0</v>
      </c>
      <c r="AN32" s="27">
        <v>21</v>
      </c>
      <c r="AO32" s="27">
        <f t="shared" si="42"/>
        <v>0</v>
      </c>
      <c r="AP32" s="27">
        <f t="shared" si="43"/>
        <v>0</v>
      </c>
      <c r="AQ32" s="28" t="s">
        <v>54</v>
      </c>
      <c r="AV32" s="27">
        <f t="shared" si="44"/>
        <v>0</v>
      </c>
      <c r="AW32" s="27">
        <f t="shared" si="45"/>
        <v>0</v>
      </c>
      <c r="AX32" s="27">
        <f t="shared" si="46"/>
        <v>0</v>
      </c>
      <c r="AY32" s="28" t="s">
        <v>60</v>
      </c>
      <c r="AZ32" s="28" t="s">
        <v>100</v>
      </c>
      <c r="BA32" s="13" t="s">
        <v>101</v>
      </c>
      <c r="BC32" s="27">
        <f t="shared" si="47"/>
        <v>0</v>
      </c>
      <c r="BD32" s="27">
        <f t="shared" si="48"/>
        <v>0</v>
      </c>
      <c r="BE32" s="27">
        <v>0</v>
      </c>
      <c r="BF32" s="27">
        <f t="shared" si="49"/>
        <v>0</v>
      </c>
      <c r="BH32" s="27">
        <f t="shared" si="50"/>
        <v>0</v>
      </c>
      <c r="BI32" s="27">
        <f t="shared" si="51"/>
        <v>0</v>
      </c>
      <c r="BJ32" s="27">
        <f t="shared" si="52"/>
        <v>0</v>
      </c>
      <c r="BK32" s="27"/>
      <c r="BL32" s="27">
        <v>18</v>
      </c>
      <c r="BW32" s="27" t="str">
        <f t="shared" si="53"/>
        <v>21</v>
      </c>
      <c r="BX32" s="4" t="s">
        <v>117</v>
      </c>
    </row>
    <row r="33" spans="1:76" ht="24.75" customHeight="1" x14ac:dyDescent="0.25">
      <c r="A33" s="26" t="s">
        <v>53</v>
      </c>
      <c r="B33" s="3" t="s">
        <v>95</v>
      </c>
      <c r="C33" s="3" t="s">
        <v>119</v>
      </c>
      <c r="D33" s="72" t="s">
        <v>120</v>
      </c>
      <c r="E33" s="72"/>
      <c r="F33" s="3" t="s">
        <v>108</v>
      </c>
      <c r="G33" s="27">
        <v>3.57</v>
      </c>
      <c r="H33" s="27"/>
      <c r="I33" s="28" t="s">
        <v>58</v>
      </c>
      <c r="J33" s="27">
        <f t="shared" si="26"/>
        <v>0</v>
      </c>
      <c r="K33" s="27">
        <f t="shared" si="27"/>
        <v>0</v>
      </c>
      <c r="L33" s="27">
        <f t="shared" si="28"/>
        <v>0</v>
      </c>
      <c r="M33" s="27">
        <f t="shared" si="29"/>
        <v>0</v>
      </c>
      <c r="N33" s="27">
        <v>0</v>
      </c>
      <c r="O33" s="27">
        <f t="shared" si="30"/>
        <v>0</v>
      </c>
      <c r="P33" s="29" t="s">
        <v>59</v>
      </c>
      <c r="Z33" s="27">
        <f t="shared" si="31"/>
        <v>0</v>
      </c>
      <c r="AB33" s="27">
        <f t="shared" si="32"/>
        <v>0</v>
      </c>
      <c r="AC33" s="27">
        <f t="shared" si="33"/>
        <v>0</v>
      </c>
      <c r="AD33" s="27">
        <f t="shared" si="34"/>
        <v>0</v>
      </c>
      <c r="AE33" s="27">
        <f t="shared" si="35"/>
        <v>0</v>
      </c>
      <c r="AF33" s="27">
        <f t="shared" si="36"/>
        <v>0</v>
      </c>
      <c r="AG33" s="27">
        <f t="shared" si="37"/>
        <v>0</v>
      </c>
      <c r="AH33" s="27">
        <f t="shared" si="38"/>
        <v>0</v>
      </c>
      <c r="AI33" s="13" t="s">
        <v>95</v>
      </c>
      <c r="AJ33" s="27">
        <f t="shared" si="39"/>
        <v>0</v>
      </c>
      <c r="AK33" s="27">
        <f t="shared" si="40"/>
        <v>0</v>
      </c>
      <c r="AL33" s="27">
        <f t="shared" si="41"/>
        <v>0</v>
      </c>
      <c r="AN33" s="27">
        <v>21</v>
      </c>
      <c r="AO33" s="27">
        <f t="shared" si="42"/>
        <v>0</v>
      </c>
      <c r="AP33" s="27">
        <f t="shared" si="43"/>
        <v>0</v>
      </c>
      <c r="AQ33" s="28" t="s">
        <v>54</v>
      </c>
      <c r="AV33" s="27">
        <f t="shared" si="44"/>
        <v>0</v>
      </c>
      <c r="AW33" s="27">
        <f t="shared" si="45"/>
        <v>0</v>
      </c>
      <c r="AX33" s="27">
        <f t="shared" si="46"/>
        <v>0</v>
      </c>
      <c r="AY33" s="28" t="s">
        <v>60</v>
      </c>
      <c r="AZ33" s="28" t="s">
        <v>100</v>
      </c>
      <c r="BA33" s="13" t="s">
        <v>101</v>
      </c>
      <c r="BC33" s="27">
        <f t="shared" si="47"/>
        <v>0</v>
      </c>
      <c r="BD33" s="27">
        <f t="shared" si="48"/>
        <v>0</v>
      </c>
      <c r="BE33" s="27">
        <v>0</v>
      </c>
      <c r="BF33" s="27">
        <f t="shared" si="49"/>
        <v>0</v>
      </c>
      <c r="BH33" s="27">
        <f t="shared" si="50"/>
        <v>0</v>
      </c>
      <c r="BI33" s="27">
        <f t="shared" si="51"/>
        <v>0</v>
      </c>
      <c r="BJ33" s="27">
        <f t="shared" si="52"/>
        <v>0</v>
      </c>
      <c r="BK33" s="27"/>
      <c r="BL33" s="27">
        <v>18</v>
      </c>
      <c r="BW33" s="27" t="str">
        <f t="shared" si="53"/>
        <v>21</v>
      </c>
      <c r="BX33" s="4" t="s">
        <v>120</v>
      </c>
    </row>
    <row r="34" spans="1:76" ht="15" customHeight="1" x14ac:dyDescent="0.25">
      <c r="A34" s="26" t="s">
        <v>121</v>
      </c>
      <c r="B34" s="3" t="s">
        <v>95</v>
      </c>
      <c r="C34" s="3" t="s">
        <v>76</v>
      </c>
      <c r="D34" s="72" t="s">
        <v>122</v>
      </c>
      <c r="E34" s="72"/>
      <c r="F34" s="3" t="s">
        <v>57</v>
      </c>
      <c r="G34" s="27">
        <v>17</v>
      </c>
      <c r="H34" s="27"/>
      <c r="I34" s="28" t="s">
        <v>58</v>
      </c>
      <c r="J34" s="27">
        <f t="shared" si="26"/>
        <v>0</v>
      </c>
      <c r="K34" s="27">
        <f t="shared" si="27"/>
        <v>0</v>
      </c>
      <c r="L34" s="27">
        <f t="shared" si="28"/>
        <v>0</v>
      </c>
      <c r="M34" s="27">
        <f t="shared" si="29"/>
        <v>0</v>
      </c>
      <c r="N34" s="27">
        <v>0</v>
      </c>
      <c r="O34" s="27">
        <f t="shared" si="30"/>
        <v>0</v>
      </c>
      <c r="P34" s="29" t="s">
        <v>59</v>
      </c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95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>H34*0.072542373</f>
        <v>0</v>
      </c>
      <c r="AP34" s="27">
        <f>H34*(1-0.072542373)</f>
        <v>0</v>
      </c>
      <c r="AQ34" s="28" t="s">
        <v>54</v>
      </c>
      <c r="AV34" s="27">
        <f t="shared" si="44"/>
        <v>0</v>
      </c>
      <c r="AW34" s="27">
        <f t="shared" si="45"/>
        <v>0</v>
      </c>
      <c r="AX34" s="27">
        <f t="shared" si="46"/>
        <v>0</v>
      </c>
      <c r="AY34" s="28" t="s">
        <v>60</v>
      </c>
      <c r="AZ34" s="28" t="s">
        <v>100</v>
      </c>
      <c r="BA34" s="13" t="s">
        <v>101</v>
      </c>
      <c r="BC34" s="27">
        <f t="shared" si="47"/>
        <v>0</v>
      </c>
      <c r="BD34" s="27">
        <f t="shared" si="48"/>
        <v>0</v>
      </c>
      <c r="BE34" s="27">
        <v>0</v>
      </c>
      <c r="BF34" s="27">
        <f t="shared" si="49"/>
        <v>0</v>
      </c>
      <c r="BH34" s="27">
        <f t="shared" si="50"/>
        <v>0</v>
      </c>
      <c r="BI34" s="27">
        <f t="shared" si="51"/>
        <v>0</v>
      </c>
      <c r="BJ34" s="27">
        <f t="shared" si="52"/>
        <v>0</v>
      </c>
      <c r="BK34" s="27"/>
      <c r="BL34" s="27">
        <v>18</v>
      </c>
      <c r="BW34" s="27" t="str">
        <f t="shared" si="53"/>
        <v>21</v>
      </c>
      <c r="BX34" s="4" t="s">
        <v>122</v>
      </c>
    </row>
    <row r="35" spans="1:76" ht="15" customHeight="1" x14ac:dyDescent="0.25">
      <c r="A35" s="26" t="s">
        <v>123</v>
      </c>
      <c r="B35" s="3" t="s">
        <v>95</v>
      </c>
      <c r="C35" s="3" t="s">
        <v>55</v>
      </c>
      <c r="D35" s="72" t="s">
        <v>124</v>
      </c>
      <c r="E35" s="72"/>
      <c r="F35" s="3" t="s">
        <v>57</v>
      </c>
      <c r="G35" s="27">
        <v>17</v>
      </c>
      <c r="H35" s="27"/>
      <c r="I35" s="28" t="s">
        <v>58</v>
      </c>
      <c r="J35" s="27">
        <f t="shared" si="26"/>
        <v>0</v>
      </c>
      <c r="K35" s="27">
        <f t="shared" si="27"/>
        <v>0</v>
      </c>
      <c r="L35" s="27">
        <f t="shared" si="28"/>
        <v>0</v>
      </c>
      <c r="M35" s="27">
        <f t="shared" si="29"/>
        <v>0</v>
      </c>
      <c r="N35" s="27">
        <v>0</v>
      </c>
      <c r="O35" s="27">
        <f t="shared" si="30"/>
        <v>0</v>
      </c>
      <c r="P35" s="29" t="s">
        <v>59</v>
      </c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95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 t="shared" ref="AO35:AO41" si="54">H35*0</f>
        <v>0</v>
      </c>
      <c r="AP35" s="27">
        <f t="shared" ref="AP35:AP41" si="55">H35*(1-0)</f>
        <v>0</v>
      </c>
      <c r="AQ35" s="28" t="s">
        <v>54</v>
      </c>
      <c r="AV35" s="27">
        <f t="shared" si="44"/>
        <v>0</v>
      </c>
      <c r="AW35" s="27">
        <f t="shared" si="45"/>
        <v>0</v>
      </c>
      <c r="AX35" s="27">
        <f t="shared" si="46"/>
        <v>0</v>
      </c>
      <c r="AY35" s="28" t="s">
        <v>60</v>
      </c>
      <c r="AZ35" s="28" t="s">
        <v>100</v>
      </c>
      <c r="BA35" s="13" t="s">
        <v>101</v>
      </c>
      <c r="BC35" s="27">
        <f t="shared" si="47"/>
        <v>0</v>
      </c>
      <c r="BD35" s="27">
        <f t="shared" si="48"/>
        <v>0</v>
      </c>
      <c r="BE35" s="27">
        <v>0</v>
      </c>
      <c r="BF35" s="27">
        <f t="shared" si="49"/>
        <v>0</v>
      </c>
      <c r="BH35" s="27">
        <f t="shared" si="50"/>
        <v>0</v>
      </c>
      <c r="BI35" s="27">
        <f t="shared" si="51"/>
        <v>0</v>
      </c>
      <c r="BJ35" s="27">
        <f t="shared" si="52"/>
        <v>0</v>
      </c>
      <c r="BK35" s="27"/>
      <c r="BL35" s="27">
        <v>18</v>
      </c>
      <c r="BW35" s="27" t="str">
        <f t="shared" si="53"/>
        <v>21</v>
      </c>
      <c r="BX35" s="4" t="s">
        <v>124</v>
      </c>
    </row>
    <row r="36" spans="1:76" ht="15" customHeight="1" x14ac:dyDescent="0.25">
      <c r="A36" s="26" t="s">
        <v>58</v>
      </c>
      <c r="B36" s="3" t="s">
        <v>95</v>
      </c>
      <c r="C36" s="3" t="s">
        <v>79</v>
      </c>
      <c r="D36" s="72" t="s">
        <v>125</v>
      </c>
      <c r="E36" s="72"/>
      <c r="F36" s="3" t="s">
        <v>81</v>
      </c>
      <c r="G36" s="27">
        <v>5.1000000000000004E-4</v>
      </c>
      <c r="H36" s="27"/>
      <c r="I36" s="28" t="s">
        <v>58</v>
      </c>
      <c r="J36" s="27">
        <f t="shared" si="26"/>
        <v>0</v>
      </c>
      <c r="K36" s="27">
        <f t="shared" si="27"/>
        <v>0</v>
      </c>
      <c r="L36" s="27">
        <f t="shared" si="28"/>
        <v>0</v>
      </c>
      <c r="M36" s="27">
        <f t="shared" si="29"/>
        <v>0</v>
      </c>
      <c r="N36" s="27">
        <v>0</v>
      </c>
      <c r="O36" s="27">
        <f t="shared" si="30"/>
        <v>0</v>
      </c>
      <c r="P36" s="29" t="s">
        <v>59</v>
      </c>
      <c r="Z36" s="27">
        <f t="shared" si="31"/>
        <v>0</v>
      </c>
      <c r="AB36" s="27">
        <f t="shared" si="32"/>
        <v>0</v>
      </c>
      <c r="AC36" s="27">
        <f t="shared" si="33"/>
        <v>0</v>
      </c>
      <c r="AD36" s="27">
        <f t="shared" si="34"/>
        <v>0</v>
      </c>
      <c r="AE36" s="27">
        <f t="shared" si="35"/>
        <v>0</v>
      </c>
      <c r="AF36" s="27">
        <f t="shared" si="36"/>
        <v>0</v>
      </c>
      <c r="AG36" s="27">
        <f t="shared" si="37"/>
        <v>0</v>
      </c>
      <c r="AH36" s="27">
        <f t="shared" si="38"/>
        <v>0</v>
      </c>
      <c r="AI36" s="13" t="s">
        <v>95</v>
      </c>
      <c r="AJ36" s="27">
        <f t="shared" si="39"/>
        <v>0</v>
      </c>
      <c r="AK36" s="27">
        <f t="shared" si="40"/>
        <v>0</v>
      </c>
      <c r="AL36" s="27">
        <f t="shared" si="41"/>
        <v>0</v>
      </c>
      <c r="AN36" s="27">
        <v>21</v>
      </c>
      <c r="AO36" s="27">
        <f t="shared" si="54"/>
        <v>0</v>
      </c>
      <c r="AP36" s="27">
        <f t="shared" si="55"/>
        <v>0</v>
      </c>
      <c r="AQ36" s="28" t="s">
        <v>54</v>
      </c>
      <c r="AV36" s="27">
        <f t="shared" si="44"/>
        <v>0</v>
      </c>
      <c r="AW36" s="27">
        <f t="shared" si="45"/>
        <v>0</v>
      </c>
      <c r="AX36" s="27">
        <f t="shared" si="46"/>
        <v>0</v>
      </c>
      <c r="AY36" s="28" t="s">
        <v>60</v>
      </c>
      <c r="AZ36" s="28" t="s">
        <v>100</v>
      </c>
      <c r="BA36" s="13" t="s">
        <v>101</v>
      </c>
      <c r="BC36" s="27">
        <f t="shared" si="47"/>
        <v>0</v>
      </c>
      <c r="BD36" s="27">
        <f t="shared" si="48"/>
        <v>0</v>
      </c>
      <c r="BE36" s="27">
        <v>0</v>
      </c>
      <c r="BF36" s="27">
        <f t="shared" si="49"/>
        <v>0</v>
      </c>
      <c r="BH36" s="27">
        <f t="shared" si="50"/>
        <v>0</v>
      </c>
      <c r="BI36" s="27">
        <f t="shared" si="51"/>
        <v>0</v>
      </c>
      <c r="BJ36" s="27">
        <f t="shared" si="52"/>
        <v>0</v>
      </c>
      <c r="BK36" s="27"/>
      <c r="BL36" s="27">
        <v>18</v>
      </c>
      <c r="BW36" s="27" t="str">
        <f t="shared" si="53"/>
        <v>21</v>
      </c>
      <c r="BX36" s="4" t="s">
        <v>125</v>
      </c>
    </row>
    <row r="37" spans="1:76" ht="15" customHeight="1" x14ac:dyDescent="0.25">
      <c r="A37" s="26" t="s">
        <v>126</v>
      </c>
      <c r="B37" s="3" t="s">
        <v>95</v>
      </c>
      <c r="C37" s="3" t="s">
        <v>83</v>
      </c>
      <c r="D37" s="72" t="s">
        <v>84</v>
      </c>
      <c r="E37" s="72"/>
      <c r="F37" s="3" t="s">
        <v>81</v>
      </c>
      <c r="G37" s="27">
        <v>3.9100000000000003E-2</v>
      </c>
      <c r="H37" s="27"/>
      <c r="I37" s="28" t="s">
        <v>58</v>
      </c>
      <c r="J37" s="27">
        <f t="shared" si="26"/>
        <v>0</v>
      </c>
      <c r="K37" s="27">
        <f t="shared" si="27"/>
        <v>0</v>
      </c>
      <c r="L37" s="27">
        <f t="shared" si="28"/>
        <v>0</v>
      </c>
      <c r="M37" s="27">
        <f t="shared" si="29"/>
        <v>0</v>
      </c>
      <c r="N37" s="27">
        <v>0</v>
      </c>
      <c r="O37" s="27">
        <f t="shared" si="30"/>
        <v>0</v>
      </c>
      <c r="P37" s="29" t="s">
        <v>59</v>
      </c>
      <c r="Z37" s="27">
        <f t="shared" si="31"/>
        <v>0</v>
      </c>
      <c r="AB37" s="27">
        <f t="shared" si="32"/>
        <v>0</v>
      </c>
      <c r="AC37" s="27">
        <f t="shared" si="33"/>
        <v>0</v>
      </c>
      <c r="AD37" s="27">
        <f t="shared" si="34"/>
        <v>0</v>
      </c>
      <c r="AE37" s="27">
        <f t="shared" si="35"/>
        <v>0</v>
      </c>
      <c r="AF37" s="27">
        <f t="shared" si="36"/>
        <v>0</v>
      </c>
      <c r="AG37" s="27">
        <f t="shared" si="37"/>
        <v>0</v>
      </c>
      <c r="AH37" s="27">
        <f t="shared" si="38"/>
        <v>0</v>
      </c>
      <c r="AI37" s="13" t="s">
        <v>95</v>
      </c>
      <c r="AJ37" s="27">
        <f t="shared" si="39"/>
        <v>0</v>
      </c>
      <c r="AK37" s="27">
        <f t="shared" si="40"/>
        <v>0</v>
      </c>
      <c r="AL37" s="27">
        <f t="shared" si="41"/>
        <v>0</v>
      </c>
      <c r="AN37" s="27">
        <v>21</v>
      </c>
      <c r="AO37" s="27">
        <f t="shared" si="54"/>
        <v>0</v>
      </c>
      <c r="AP37" s="27">
        <f t="shared" si="55"/>
        <v>0</v>
      </c>
      <c r="AQ37" s="28" t="s">
        <v>72</v>
      </c>
      <c r="AV37" s="27">
        <f t="shared" si="44"/>
        <v>0</v>
      </c>
      <c r="AW37" s="27">
        <f t="shared" si="45"/>
        <v>0</v>
      </c>
      <c r="AX37" s="27">
        <f t="shared" si="46"/>
        <v>0</v>
      </c>
      <c r="AY37" s="28" t="s">
        <v>60</v>
      </c>
      <c r="AZ37" s="28" t="s">
        <v>100</v>
      </c>
      <c r="BA37" s="13" t="s">
        <v>101</v>
      </c>
      <c r="BC37" s="27">
        <f t="shared" si="47"/>
        <v>0</v>
      </c>
      <c r="BD37" s="27">
        <f t="shared" si="48"/>
        <v>0</v>
      </c>
      <c r="BE37" s="27">
        <v>0</v>
      </c>
      <c r="BF37" s="27">
        <f t="shared" si="49"/>
        <v>0</v>
      </c>
      <c r="BH37" s="27">
        <f t="shared" si="50"/>
        <v>0</v>
      </c>
      <c r="BI37" s="27">
        <f t="shared" si="51"/>
        <v>0</v>
      </c>
      <c r="BJ37" s="27">
        <f t="shared" si="52"/>
        <v>0</v>
      </c>
      <c r="BK37" s="27"/>
      <c r="BL37" s="27">
        <v>18</v>
      </c>
      <c r="BW37" s="27" t="str">
        <f t="shared" si="53"/>
        <v>21</v>
      </c>
      <c r="BX37" s="4" t="s">
        <v>84</v>
      </c>
    </row>
    <row r="38" spans="1:76" ht="15" customHeight="1" x14ac:dyDescent="0.25">
      <c r="A38" s="26" t="s">
        <v>127</v>
      </c>
      <c r="B38" s="3" t="s">
        <v>95</v>
      </c>
      <c r="C38" s="3" t="s">
        <v>128</v>
      </c>
      <c r="D38" s="72" t="s">
        <v>129</v>
      </c>
      <c r="E38" s="72"/>
      <c r="F38" s="3" t="s">
        <v>81</v>
      </c>
      <c r="G38" s="27">
        <v>6.069</v>
      </c>
      <c r="H38" s="27"/>
      <c r="I38" s="28" t="s">
        <v>58</v>
      </c>
      <c r="J38" s="27">
        <f t="shared" si="26"/>
        <v>0</v>
      </c>
      <c r="K38" s="27">
        <f t="shared" si="27"/>
        <v>0</v>
      </c>
      <c r="L38" s="27">
        <f t="shared" si="28"/>
        <v>0</v>
      </c>
      <c r="M38" s="27">
        <f t="shared" si="29"/>
        <v>0</v>
      </c>
      <c r="N38" s="27">
        <v>0</v>
      </c>
      <c r="O38" s="27">
        <f t="shared" si="30"/>
        <v>0</v>
      </c>
      <c r="P38" s="29" t="s">
        <v>59</v>
      </c>
      <c r="Z38" s="27">
        <f t="shared" si="31"/>
        <v>0</v>
      </c>
      <c r="AB38" s="27">
        <f t="shared" si="32"/>
        <v>0</v>
      </c>
      <c r="AC38" s="27">
        <f t="shared" si="33"/>
        <v>0</v>
      </c>
      <c r="AD38" s="27">
        <f t="shared" si="34"/>
        <v>0</v>
      </c>
      <c r="AE38" s="27">
        <f t="shared" si="35"/>
        <v>0</v>
      </c>
      <c r="AF38" s="27">
        <f t="shared" si="36"/>
        <v>0</v>
      </c>
      <c r="AG38" s="27">
        <f t="shared" si="37"/>
        <v>0</v>
      </c>
      <c r="AH38" s="27">
        <f t="shared" si="38"/>
        <v>0</v>
      </c>
      <c r="AI38" s="13" t="s">
        <v>95</v>
      </c>
      <c r="AJ38" s="27">
        <f t="shared" si="39"/>
        <v>0</v>
      </c>
      <c r="AK38" s="27">
        <f t="shared" si="40"/>
        <v>0</v>
      </c>
      <c r="AL38" s="27">
        <f t="shared" si="41"/>
        <v>0</v>
      </c>
      <c r="AN38" s="27">
        <v>21</v>
      </c>
      <c r="AO38" s="27">
        <f t="shared" si="54"/>
        <v>0</v>
      </c>
      <c r="AP38" s="27">
        <f t="shared" si="55"/>
        <v>0</v>
      </c>
      <c r="AQ38" s="28" t="s">
        <v>72</v>
      </c>
      <c r="AV38" s="27">
        <f t="shared" si="44"/>
        <v>0</v>
      </c>
      <c r="AW38" s="27">
        <f t="shared" si="45"/>
        <v>0</v>
      </c>
      <c r="AX38" s="27">
        <f t="shared" si="46"/>
        <v>0</v>
      </c>
      <c r="AY38" s="28" t="s">
        <v>60</v>
      </c>
      <c r="AZ38" s="28" t="s">
        <v>100</v>
      </c>
      <c r="BA38" s="13" t="s">
        <v>101</v>
      </c>
      <c r="BC38" s="27">
        <f t="shared" si="47"/>
        <v>0</v>
      </c>
      <c r="BD38" s="27">
        <f t="shared" si="48"/>
        <v>0</v>
      </c>
      <c r="BE38" s="27">
        <v>0</v>
      </c>
      <c r="BF38" s="27">
        <f t="shared" si="49"/>
        <v>0</v>
      </c>
      <c r="BH38" s="27">
        <f t="shared" si="50"/>
        <v>0</v>
      </c>
      <c r="BI38" s="27">
        <f t="shared" si="51"/>
        <v>0</v>
      </c>
      <c r="BJ38" s="27">
        <f t="shared" si="52"/>
        <v>0</v>
      </c>
      <c r="BK38" s="27"/>
      <c r="BL38" s="27">
        <v>18</v>
      </c>
      <c r="BW38" s="27" t="str">
        <f t="shared" si="53"/>
        <v>21</v>
      </c>
      <c r="BX38" s="4" t="s">
        <v>129</v>
      </c>
    </row>
    <row r="39" spans="1:76" ht="15" customHeight="1" x14ac:dyDescent="0.25">
      <c r="A39" s="26" t="s">
        <v>130</v>
      </c>
      <c r="B39" s="3" t="s">
        <v>95</v>
      </c>
      <c r="C39" s="3" t="s">
        <v>131</v>
      </c>
      <c r="D39" s="72" t="s">
        <v>132</v>
      </c>
      <c r="E39" s="72"/>
      <c r="F39" s="3" t="s">
        <v>108</v>
      </c>
      <c r="G39" s="27">
        <v>3.4</v>
      </c>
      <c r="H39" s="27"/>
      <c r="I39" s="28" t="s">
        <v>58</v>
      </c>
      <c r="J39" s="27">
        <f t="shared" si="26"/>
        <v>0</v>
      </c>
      <c r="K39" s="27">
        <f t="shared" si="27"/>
        <v>0</v>
      </c>
      <c r="L39" s="27">
        <f t="shared" si="28"/>
        <v>0</v>
      </c>
      <c r="M39" s="27">
        <f t="shared" si="29"/>
        <v>0</v>
      </c>
      <c r="N39" s="27">
        <v>0</v>
      </c>
      <c r="O39" s="27">
        <f t="shared" si="30"/>
        <v>0</v>
      </c>
      <c r="P39" s="29" t="s">
        <v>59</v>
      </c>
      <c r="Z39" s="27">
        <f t="shared" si="31"/>
        <v>0</v>
      </c>
      <c r="AB39" s="27">
        <f t="shared" si="32"/>
        <v>0</v>
      </c>
      <c r="AC39" s="27">
        <f t="shared" si="33"/>
        <v>0</v>
      </c>
      <c r="AD39" s="27">
        <f t="shared" si="34"/>
        <v>0</v>
      </c>
      <c r="AE39" s="27">
        <f t="shared" si="35"/>
        <v>0</v>
      </c>
      <c r="AF39" s="27">
        <f t="shared" si="36"/>
        <v>0</v>
      </c>
      <c r="AG39" s="27">
        <f t="shared" si="37"/>
        <v>0</v>
      </c>
      <c r="AH39" s="27">
        <f t="shared" si="38"/>
        <v>0</v>
      </c>
      <c r="AI39" s="13" t="s">
        <v>95</v>
      </c>
      <c r="AJ39" s="27">
        <f t="shared" si="39"/>
        <v>0</v>
      </c>
      <c r="AK39" s="27">
        <f t="shared" si="40"/>
        <v>0</v>
      </c>
      <c r="AL39" s="27">
        <f t="shared" si="41"/>
        <v>0</v>
      </c>
      <c r="AN39" s="27">
        <v>21</v>
      </c>
      <c r="AO39" s="27">
        <f t="shared" si="54"/>
        <v>0</v>
      </c>
      <c r="AP39" s="27">
        <f t="shared" si="55"/>
        <v>0</v>
      </c>
      <c r="AQ39" s="28" t="s">
        <v>54</v>
      </c>
      <c r="AV39" s="27">
        <f t="shared" si="44"/>
        <v>0</v>
      </c>
      <c r="AW39" s="27">
        <f t="shared" si="45"/>
        <v>0</v>
      </c>
      <c r="AX39" s="27">
        <f t="shared" si="46"/>
        <v>0</v>
      </c>
      <c r="AY39" s="28" t="s">
        <v>60</v>
      </c>
      <c r="AZ39" s="28" t="s">
        <v>100</v>
      </c>
      <c r="BA39" s="13" t="s">
        <v>101</v>
      </c>
      <c r="BC39" s="27">
        <f t="shared" si="47"/>
        <v>0</v>
      </c>
      <c r="BD39" s="27">
        <f t="shared" si="48"/>
        <v>0</v>
      </c>
      <c r="BE39" s="27">
        <v>0</v>
      </c>
      <c r="BF39" s="27">
        <f t="shared" si="49"/>
        <v>0</v>
      </c>
      <c r="BH39" s="27">
        <f t="shared" si="50"/>
        <v>0</v>
      </c>
      <c r="BI39" s="27">
        <f t="shared" si="51"/>
        <v>0</v>
      </c>
      <c r="BJ39" s="27">
        <f t="shared" si="52"/>
        <v>0</v>
      </c>
      <c r="BK39" s="27"/>
      <c r="BL39" s="27">
        <v>18</v>
      </c>
      <c r="BW39" s="27" t="str">
        <f t="shared" si="53"/>
        <v>21</v>
      </c>
      <c r="BX39" s="4" t="s">
        <v>132</v>
      </c>
    </row>
    <row r="40" spans="1:76" ht="15" customHeight="1" x14ac:dyDescent="0.25">
      <c r="A40" s="26" t="s">
        <v>133</v>
      </c>
      <c r="B40" s="3" t="s">
        <v>95</v>
      </c>
      <c r="C40" s="3" t="s">
        <v>134</v>
      </c>
      <c r="D40" s="72" t="s">
        <v>135</v>
      </c>
      <c r="E40" s="72"/>
      <c r="F40" s="3" t="s">
        <v>108</v>
      </c>
      <c r="G40" s="27">
        <v>3.4</v>
      </c>
      <c r="H40" s="27"/>
      <c r="I40" s="28" t="s">
        <v>58</v>
      </c>
      <c r="J40" s="27">
        <f t="shared" si="26"/>
        <v>0</v>
      </c>
      <c r="K40" s="27">
        <f t="shared" si="27"/>
        <v>0</v>
      </c>
      <c r="L40" s="27">
        <f t="shared" si="28"/>
        <v>0</v>
      </c>
      <c r="M40" s="27">
        <f t="shared" si="29"/>
        <v>0</v>
      </c>
      <c r="N40" s="27">
        <v>0</v>
      </c>
      <c r="O40" s="27">
        <f t="shared" si="30"/>
        <v>0</v>
      </c>
      <c r="P40" s="29" t="s">
        <v>59</v>
      </c>
      <c r="Z40" s="27">
        <f t="shared" si="31"/>
        <v>0</v>
      </c>
      <c r="AB40" s="27">
        <f t="shared" si="32"/>
        <v>0</v>
      </c>
      <c r="AC40" s="27">
        <f t="shared" si="33"/>
        <v>0</v>
      </c>
      <c r="AD40" s="27">
        <f t="shared" si="34"/>
        <v>0</v>
      </c>
      <c r="AE40" s="27">
        <f t="shared" si="35"/>
        <v>0</v>
      </c>
      <c r="AF40" s="27">
        <f t="shared" si="36"/>
        <v>0</v>
      </c>
      <c r="AG40" s="27">
        <f t="shared" si="37"/>
        <v>0</v>
      </c>
      <c r="AH40" s="27">
        <f t="shared" si="38"/>
        <v>0</v>
      </c>
      <c r="AI40" s="13" t="s">
        <v>95</v>
      </c>
      <c r="AJ40" s="27">
        <f t="shared" si="39"/>
        <v>0</v>
      </c>
      <c r="AK40" s="27">
        <f t="shared" si="40"/>
        <v>0</v>
      </c>
      <c r="AL40" s="27">
        <f t="shared" si="41"/>
        <v>0</v>
      </c>
      <c r="AN40" s="27">
        <v>21</v>
      </c>
      <c r="AO40" s="27">
        <f t="shared" si="54"/>
        <v>0</v>
      </c>
      <c r="AP40" s="27">
        <f t="shared" si="55"/>
        <v>0</v>
      </c>
      <c r="AQ40" s="28" t="s">
        <v>54</v>
      </c>
      <c r="AV40" s="27">
        <f t="shared" si="44"/>
        <v>0</v>
      </c>
      <c r="AW40" s="27">
        <f t="shared" si="45"/>
        <v>0</v>
      </c>
      <c r="AX40" s="27">
        <f t="shared" si="46"/>
        <v>0</v>
      </c>
      <c r="AY40" s="28" t="s">
        <v>60</v>
      </c>
      <c r="AZ40" s="28" t="s">
        <v>100</v>
      </c>
      <c r="BA40" s="13" t="s">
        <v>101</v>
      </c>
      <c r="BC40" s="27">
        <f t="shared" si="47"/>
        <v>0</v>
      </c>
      <c r="BD40" s="27">
        <f t="shared" si="48"/>
        <v>0</v>
      </c>
      <c r="BE40" s="27">
        <v>0</v>
      </c>
      <c r="BF40" s="27">
        <f t="shared" si="49"/>
        <v>0</v>
      </c>
      <c r="BH40" s="27">
        <f t="shared" si="50"/>
        <v>0</v>
      </c>
      <c r="BI40" s="27">
        <f t="shared" si="51"/>
        <v>0</v>
      </c>
      <c r="BJ40" s="27">
        <f t="shared" si="52"/>
        <v>0</v>
      </c>
      <c r="BK40" s="27"/>
      <c r="BL40" s="27">
        <v>18</v>
      </c>
      <c r="BW40" s="27" t="str">
        <f t="shared" si="53"/>
        <v>21</v>
      </c>
      <c r="BX40" s="4" t="s">
        <v>135</v>
      </c>
    </row>
    <row r="41" spans="1:76" ht="15" customHeight="1" x14ac:dyDescent="0.25">
      <c r="A41" s="26" t="s">
        <v>136</v>
      </c>
      <c r="B41" s="3" t="s">
        <v>95</v>
      </c>
      <c r="C41" s="3" t="s">
        <v>137</v>
      </c>
      <c r="D41" s="72" t="s">
        <v>138</v>
      </c>
      <c r="E41" s="72"/>
      <c r="F41" s="3" t="s">
        <v>108</v>
      </c>
      <c r="G41" s="27">
        <v>3.4</v>
      </c>
      <c r="H41" s="27"/>
      <c r="I41" s="28" t="s">
        <v>58</v>
      </c>
      <c r="J41" s="27">
        <f t="shared" si="26"/>
        <v>0</v>
      </c>
      <c r="K41" s="27">
        <f t="shared" si="27"/>
        <v>0</v>
      </c>
      <c r="L41" s="27">
        <f t="shared" si="28"/>
        <v>0</v>
      </c>
      <c r="M41" s="27">
        <f t="shared" si="29"/>
        <v>0</v>
      </c>
      <c r="N41" s="27">
        <v>0</v>
      </c>
      <c r="O41" s="27">
        <f t="shared" si="30"/>
        <v>0</v>
      </c>
      <c r="P41" s="29" t="s">
        <v>59</v>
      </c>
      <c r="Z41" s="27">
        <f t="shared" si="31"/>
        <v>0</v>
      </c>
      <c r="AB41" s="27">
        <f t="shared" si="32"/>
        <v>0</v>
      </c>
      <c r="AC41" s="27">
        <f t="shared" si="33"/>
        <v>0</v>
      </c>
      <c r="AD41" s="27">
        <f t="shared" si="34"/>
        <v>0</v>
      </c>
      <c r="AE41" s="27">
        <f t="shared" si="35"/>
        <v>0</v>
      </c>
      <c r="AF41" s="27">
        <f t="shared" si="36"/>
        <v>0</v>
      </c>
      <c r="AG41" s="27">
        <f t="shared" si="37"/>
        <v>0</v>
      </c>
      <c r="AH41" s="27">
        <f t="shared" si="38"/>
        <v>0</v>
      </c>
      <c r="AI41" s="13" t="s">
        <v>95</v>
      </c>
      <c r="AJ41" s="27">
        <f t="shared" si="39"/>
        <v>0</v>
      </c>
      <c r="AK41" s="27">
        <f t="shared" si="40"/>
        <v>0</v>
      </c>
      <c r="AL41" s="27">
        <f t="shared" si="41"/>
        <v>0</v>
      </c>
      <c r="AN41" s="27">
        <v>21</v>
      </c>
      <c r="AO41" s="27">
        <f t="shared" si="54"/>
        <v>0</v>
      </c>
      <c r="AP41" s="27">
        <f t="shared" si="55"/>
        <v>0</v>
      </c>
      <c r="AQ41" s="28" t="s">
        <v>63</v>
      </c>
      <c r="AV41" s="27">
        <f t="shared" si="44"/>
        <v>0</v>
      </c>
      <c r="AW41" s="27">
        <f t="shared" si="45"/>
        <v>0</v>
      </c>
      <c r="AX41" s="27">
        <f t="shared" si="46"/>
        <v>0</v>
      </c>
      <c r="AY41" s="28" t="s">
        <v>60</v>
      </c>
      <c r="AZ41" s="28" t="s">
        <v>100</v>
      </c>
      <c r="BA41" s="13" t="s">
        <v>101</v>
      </c>
      <c r="BC41" s="27">
        <f t="shared" si="47"/>
        <v>0</v>
      </c>
      <c r="BD41" s="27">
        <f t="shared" si="48"/>
        <v>0</v>
      </c>
      <c r="BE41" s="27">
        <v>0</v>
      </c>
      <c r="BF41" s="27">
        <f t="shared" si="49"/>
        <v>0</v>
      </c>
      <c r="BH41" s="27">
        <f t="shared" si="50"/>
        <v>0</v>
      </c>
      <c r="BI41" s="27">
        <f t="shared" si="51"/>
        <v>0</v>
      </c>
      <c r="BJ41" s="27">
        <f t="shared" si="52"/>
        <v>0</v>
      </c>
      <c r="BK41" s="27"/>
      <c r="BL41" s="27">
        <v>18</v>
      </c>
      <c r="BW41" s="27" t="str">
        <f t="shared" si="53"/>
        <v>21</v>
      </c>
      <c r="BX41" s="4" t="s">
        <v>138</v>
      </c>
    </row>
    <row r="42" spans="1:76" ht="15" customHeight="1" x14ac:dyDescent="0.25">
      <c r="A42" s="30" t="s">
        <v>139</v>
      </c>
      <c r="B42" s="31" t="s">
        <v>95</v>
      </c>
      <c r="C42" s="31" t="s">
        <v>140</v>
      </c>
      <c r="D42" s="78" t="s">
        <v>141</v>
      </c>
      <c r="E42" s="78"/>
      <c r="F42" s="31" t="s">
        <v>88</v>
      </c>
      <c r="G42" s="33">
        <v>0.51</v>
      </c>
      <c r="H42" s="33"/>
      <c r="I42" s="34" t="s">
        <v>58</v>
      </c>
      <c r="J42" s="33">
        <f t="shared" si="26"/>
        <v>0</v>
      </c>
      <c r="K42" s="33">
        <f t="shared" si="27"/>
        <v>0</v>
      </c>
      <c r="L42" s="33">
        <f t="shared" si="28"/>
        <v>0</v>
      </c>
      <c r="M42" s="33">
        <f t="shared" si="29"/>
        <v>0</v>
      </c>
      <c r="N42" s="33">
        <v>1E-3</v>
      </c>
      <c r="O42" s="33">
        <f t="shared" si="30"/>
        <v>5.1000000000000004E-4</v>
      </c>
      <c r="P42" s="35" t="s">
        <v>142</v>
      </c>
      <c r="Z42" s="27">
        <f t="shared" si="31"/>
        <v>0</v>
      </c>
      <c r="AB42" s="27">
        <f t="shared" si="32"/>
        <v>0</v>
      </c>
      <c r="AC42" s="27">
        <f t="shared" si="33"/>
        <v>0</v>
      </c>
      <c r="AD42" s="27">
        <f t="shared" si="34"/>
        <v>0</v>
      </c>
      <c r="AE42" s="27">
        <f t="shared" si="35"/>
        <v>0</v>
      </c>
      <c r="AF42" s="27">
        <f t="shared" si="36"/>
        <v>0</v>
      </c>
      <c r="AG42" s="27">
        <f t="shared" si="37"/>
        <v>0</v>
      </c>
      <c r="AH42" s="27">
        <f t="shared" si="38"/>
        <v>0</v>
      </c>
      <c r="AI42" s="13" t="s">
        <v>95</v>
      </c>
      <c r="AJ42" s="33">
        <f t="shared" si="39"/>
        <v>0</v>
      </c>
      <c r="AK42" s="33">
        <f t="shared" si="40"/>
        <v>0</v>
      </c>
      <c r="AL42" s="33">
        <f t="shared" si="41"/>
        <v>0</v>
      </c>
      <c r="AN42" s="27">
        <v>21</v>
      </c>
      <c r="AO42" s="27">
        <f t="shared" ref="AO42:AO48" si="56">H42*1</f>
        <v>0</v>
      </c>
      <c r="AP42" s="27">
        <f t="shared" ref="AP42:AP48" si="57">H42*(1-1)</f>
        <v>0</v>
      </c>
      <c r="AQ42" s="34" t="s">
        <v>54</v>
      </c>
      <c r="AV42" s="27">
        <f t="shared" si="44"/>
        <v>0</v>
      </c>
      <c r="AW42" s="27">
        <f t="shared" si="45"/>
        <v>0</v>
      </c>
      <c r="AX42" s="27">
        <f t="shared" si="46"/>
        <v>0</v>
      </c>
      <c r="AY42" s="28" t="s">
        <v>60</v>
      </c>
      <c r="AZ42" s="28" t="s">
        <v>100</v>
      </c>
      <c r="BA42" s="13" t="s">
        <v>101</v>
      </c>
      <c r="BC42" s="27">
        <f t="shared" si="47"/>
        <v>0</v>
      </c>
      <c r="BD42" s="27">
        <f t="shared" si="48"/>
        <v>0</v>
      </c>
      <c r="BE42" s="27">
        <v>0</v>
      </c>
      <c r="BF42" s="27">
        <f t="shared" si="49"/>
        <v>5.1000000000000004E-4</v>
      </c>
      <c r="BH42" s="33">
        <f t="shared" si="50"/>
        <v>0</v>
      </c>
      <c r="BI42" s="33">
        <f t="shared" si="51"/>
        <v>0</v>
      </c>
      <c r="BJ42" s="33">
        <f t="shared" si="52"/>
        <v>0</v>
      </c>
      <c r="BK42" s="33"/>
      <c r="BL42" s="27">
        <v>18</v>
      </c>
      <c r="BW42" s="27" t="str">
        <f t="shared" si="53"/>
        <v>21</v>
      </c>
      <c r="BX42" s="32" t="s">
        <v>141</v>
      </c>
    </row>
    <row r="43" spans="1:76" ht="15" customHeight="1" x14ac:dyDescent="0.25">
      <c r="A43" s="30" t="s">
        <v>143</v>
      </c>
      <c r="B43" s="31" t="s">
        <v>95</v>
      </c>
      <c r="C43" s="31" t="s">
        <v>144</v>
      </c>
      <c r="D43" s="78" t="s">
        <v>145</v>
      </c>
      <c r="E43" s="78"/>
      <c r="F43" s="31" t="s">
        <v>108</v>
      </c>
      <c r="G43" s="33">
        <v>0.17849999999999999</v>
      </c>
      <c r="H43" s="33"/>
      <c r="I43" s="34" t="s">
        <v>58</v>
      </c>
      <c r="J43" s="33">
        <f t="shared" si="26"/>
        <v>0</v>
      </c>
      <c r="K43" s="33">
        <f t="shared" si="27"/>
        <v>0</v>
      </c>
      <c r="L43" s="33">
        <f t="shared" si="28"/>
        <v>0</v>
      </c>
      <c r="M43" s="33">
        <f t="shared" si="29"/>
        <v>0</v>
      </c>
      <c r="N43" s="33">
        <v>0.6</v>
      </c>
      <c r="O43" s="33">
        <f t="shared" si="30"/>
        <v>0.10709999999999999</v>
      </c>
      <c r="P43" s="35" t="s">
        <v>59</v>
      </c>
      <c r="Z43" s="27">
        <f t="shared" si="31"/>
        <v>0</v>
      </c>
      <c r="AB43" s="27">
        <f t="shared" si="32"/>
        <v>0</v>
      </c>
      <c r="AC43" s="27">
        <f t="shared" si="33"/>
        <v>0</v>
      </c>
      <c r="AD43" s="27">
        <f t="shared" si="34"/>
        <v>0</v>
      </c>
      <c r="AE43" s="27">
        <f t="shared" si="35"/>
        <v>0</v>
      </c>
      <c r="AF43" s="27">
        <f t="shared" si="36"/>
        <v>0</v>
      </c>
      <c r="AG43" s="27">
        <f t="shared" si="37"/>
        <v>0</v>
      </c>
      <c r="AH43" s="27">
        <f t="shared" si="38"/>
        <v>0</v>
      </c>
      <c r="AI43" s="13" t="s">
        <v>95</v>
      </c>
      <c r="AJ43" s="33">
        <f t="shared" si="39"/>
        <v>0</v>
      </c>
      <c r="AK43" s="33">
        <f t="shared" si="40"/>
        <v>0</v>
      </c>
      <c r="AL43" s="33">
        <f t="shared" si="41"/>
        <v>0</v>
      </c>
      <c r="AN43" s="27">
        <v>21</v>
      </c>
      <c r="AO43" s="27">
        <f t="shared" si="56"/>
        <v>0</v>
      </c>
      <c r="AP43" s="27">
        <f t="shared" si="57"/>
        <v>0</v>
      </c>
      <c r="AQ43" s="34" t="s">
        <v>54</v>
      </c>
      <c r="AV43" s="27">
        <f t="shared" si="44"/>
        <v>0</v>
      </c>
      <c r="AW43" s="27">
        <f t="shared" si="45"/>
        <v>0</v>
      </c>
      <c r="AX43" s="27">
        <f t="shared" si="46"/>
        <v>0</v>
      </c>
      <c r="AY43" s="28" t="s">
        <v>60</v>
      </c>
      <c r="AZ43" s="28" t="s">
        <v>100</v>
      </c>
      <c r="BA43" s="13" t="s">
        <v>101</v>
      </c>
      <c r="BC43" s="27">
        <f t="shared" si="47"/>
        <v>0</v>
      </c>
      <c r="BD43" s="27">
        <f t="shared" si="48"/>
        <v>0</v>
      </c>
      <c r="BE43" s="27">
        <v>0</v>
      </c>
      <c r="BF43" s="27">
        <f t="shared" si="49"/>
        <v>0.10709999999999999</v>
      </c>
      <c r="BH43" s="33">
        <f t="shared" si="50"/>
        <v>0</v>
      </c>
      <c r="BI43" s="33">
        <f t="shared" si="51"/>
        <v>0</v>
      </c>
      <c r="BJ43" s="33">
        <f t="shared" si="52"/>
        <v>0</v>
      </c>
      <c r="BK43" s="33"/>
      <c r="BL43" s="27">
        <v>18</v>
      </c>
      <c r="BW43" s="27" t="str">
        <f t="shared" si="53"/>
        <v>21</v>
      </c>
      <c r="BX43" s="32" t="s">
        <v>145</v>
      </c>
    </row>
    <row r="44" spans="1:76" ht="15" customHeight="1" x14ac:dyDescent="0.25">
      <c r="A44" s="30" t="s">
        <v>146</v>
      </c>
      <c r="B44" s="31" t="s">
        <v>95</v>
      </c>
      <c r="C44" s="31" t="s">
        <v>147</v>
      </c>
      <c r="D44" s="78" t="s">
        <v>148</v>
      </c>
      <c r="E44" s="78"/>
      <c r="F44" s="31" t="s">
        <v>81</v>
      </c>
      <c r="G44" s="33">
        <v>0.53549999999999998</v>
      </c>
      <c r="H44" s="33"/>
      <c r="I44" s="34" t="s">
        <v>58</v>
      </c>
      <c r="J44" s="33">
        <f t="shared" si="26"/>
        <v>0</v>
      </c>
      <c r="K44" s="33">
        <f t="shared" si="27"/>
        <v>0</v>
      </c>
      <c r="L44" s="33">
        <f t="shared" si="28"/>
        <v>0</v>
      </c>
      <c r="M44" s="33">
        <f t="shared" si="29"/>
        <v>0</v>
      </c>
      <c r="N44" s="33">
        <v>1</v>
      </c>
      <c r="O44" s="33">
        <f t="shared" si="30"/>
        <v>0.53549999999999998</v>
      </c>
      <c r="P44" s="35"/>
      <c r="Z44" s="27">
        <f t="shared" si="31"/>
        <v>0</v>
      </c>
      <c r="AB44" s="27">
        <f t="shared" si="32"/>
        <v>0</v>
      </c>
      <c r="AC44" s="27">
        <f t="shared" si="33"/>
        <v>0</v>
      </c>
      <c r="AD44" s="27">
        <f t="shared" si="34"/>
        <v>0</v>
      </c>
      <c r="AE44" s="27">
        <f t="shared" si="35"/>
        <v>0</v>
      </c>
      <c r="AF44" s="27">
        <f t="shared" si="36"/>
        <v>0</v>
      </c>
      <c r="AG44" s="27">
        <f t="shared" si="37"/>
        <v>0</v>
      </c>
      <c r="AH44" s="27">
        <f t="shared" si="38"/>
        <v>0</v>
      </c>
      <c r="AI44" s="13" t="s">
        <v>95</v>
      </c>
      <c r="AJ44" s="33">
        <f t="shared" si="39"/>
        <v>0</v>
      </c>
      <c r="AK44" s="33">
        <f t="shared" si="40"/>
        <v>0</v>
      </c>
      <c r="AL44" s="33">
        <f t="shared" si="41"/>
        <v>0</v>
      </c>
      <c r="AN44" s="27">
        <v>21</v>
      </c>
      <c r="AO44" s="27">
        <f t="shared" si="56"/>
        <v>0</v>
      </c>
      <c r="AP44" s="27">
        <f t="shared" si="57"/>
        <v>0</v>
      </c>
      <c r="AQ44" s="34" t="s">
        <v>54</v>
      </c>
      <c r="AV44" s="27">
        <f t="shared" si="44"/>
        <v>0</v>
      </c>
      <c r="AW44" s="27">
        <f t="shared" si="45"/>
        <v>0</v>
      </c>
      <c r="AX44" s="27">
        <f t="shared" si="46"/>
        <v>0</v>
      </c>
      <c r="AY44" s="28" t="s">
        <v>60</v>
      </c>
      <c r="AZ44" s="28" t="s">
        <v>100</v>
      </c>
      <c r="BA44" s="13" t="s">
        <v>101</v>
      </c>
      <c r="BC44" s="27">
        <f t="shared" si="47"/>
        <v>0</v>
      </c>
      <c r="BD44" s="27">
        <f t="shared" si="48"/>
        <v>0</v>
      </c>
      <c r="BE44" s="27">
        <v>0</v>
      </c>
      <c r="BF44" s="27">
        <f t="shared" si="49"/>
        <v>0.53549999999999998</v>
      </c>
      <c r="BH44" s="33">
        <f t="shared" si="50"/>
        <v>0</v>
      </c>
      <c r="BI44" s="33">
        <f t="shared" si="51"/>
        <v>0</v>
      </c>
      <c r="BJ44" s="33">
        <f t="shared" si="52"/>
        <v>0</v>
      </c>
      <c r="BK44" s="33"/>
      <c r="BL44" s="27">
        <v>18</v>
      </c>
      <c r="BW44" s="27" t="str">
        <f t="shared" si="53"/>
        <v>21</v>
      </c>
      <c r="BX44" s="32" t="s">
        <v>148</v>
      </c>
    </row>
    <row r="45" spans="1:76" ht="15" customHeight="1" x14ac:dyDescent="0.25">
      <c r="A45" s="30" t="s">
        <v>149</v>
      </c>
      <c r="B45" s="31" t="s">
        <v>95</v>
      </c>
      <c r="C45" s="31" t="s">
        <v>150</v>
      </c>
      <c r="D45" s="78" t="s">
        <v>151</v>
      </c>
      <c r="E45" s="78"/>
      <c r="F45" s="31" t="s">
        <v>108</v>
      </c>
      <c r="G45" s="33">
        <v>1.071</v>
      </c>
      <c r="H45" s="33"/>
      <c r="I45" s="34" t="s">
        <v>58</v>
      </c>
      <c r="J45" s="33">
        <f t="shared" si="26"/>
        <v>0</v>
      </c>
      <c r="K45" s="33">
        <f t="shared" si="27"/>
        <v>0</v>
      </c>
      <c r="L45" s="33">
        <f t="shared" si="28"/>
        <v>0</v>
      </c>
      <c r="M45" s="33">
        <f t="shared" si="29"/>
        <v>0</v>
      </c>
      <c r="N45" s="33">
        <v>1.6</v>
      </c>
      <c r="O45" s="33">
        <f t="shared" si="30"/>
        <v>1.7136</v>
      </c>
      <c r="P45" s="35" t="s">
        <v>142</v>
      </c>
      <c r="Z45" s="27">
        <f t="shared" si="31"/>
        <v>0</v>
      </c>
      <c r="AB45" s="27">
        <f t="shared" si="32"/>
        <v>0</v>
      </c>
      <c r="AC45" s="27">
        <f t="shared" si="33"/>
        <v>0</v>
      </c>
      <c r="AD45" s="27">
        <f t="shared" si="34"/>
        <v>0</v>
      </c>
      <c r="AE45" s="27">
        <f t="shared" si="35"/>
        <v>0</v>
      </c>
      <c r="AF45" s="27">
        <f t="shared" si="36"/>
        <v>0</v>
      </c>
      <c r="AG45" s="27">
        <f t="shared" si="37"/>
        <v>0</v>
      </c>
      <c r="AH45" s="27">
        <f t="shared" si="38"/>
        <v>0</v>
      </c>
      <c r="AI45" s="13" t="s">
        <v>95</v>
      </c>
      <c r="AJ45" s="33">
        <f t="shared" si="39"/>
        <v>0</v>
      </c>
      <c r="AK45" s="33">
        <f t="shared" si="40"/>
        <v>0</v>
      </c>
      <c r="AL45" s="33">
        <f t="shared" si="41"/>
        <v>0</v>
      </c>
      <c r="AN45" s="27">
        <v>21</v>
      </c>
      <c r="AO45" s="27">
        <f t="shared" si="56"/>
        <v>0</v>
      </c>
      <c r="AP45" s="27">
        <f t="shared" si="57"/>
        <v>0</v>
      </c>
      <c r="AQ45" s="34" t="s">
        <v>54</v>
      </c>
      <c r="AV45" s="27">
        <f t="shared" si="44"/>
        <v>0</v>
      </c>
      <c r="AW45" s="27">
        <f t="shared" si="45"/>
        <v>0</v>
      </c>
      <c r="AX45" s="27">
        <f t="shared" si="46"/>
        <v>0</v>
      </c>
      <c r="AY45" s="28" t="s">
        <v>60</v>
      </c>
      <c r="AZ45" s="28" t="s">
        <v>100</v>
      </c>
      <c r="BA45" s="13" t="s">
        <v>101</v>
      </c>
      <c r="BC45" s="27">
        <f t="shared" si="47"/>
        <v>0</v>
      </c>
      <c r="BD45" s="27">
        <f t="shared" si="48"/>
        <v>0</v>
      </c>
      <c r="BE45" s="27">
        <v>0</v>
      </c>
      <c r="BF45" s="27">
        <f t="shared" si="49"/>
        <v>1.7136</v>
      </c>
      <c r="BH45" s="33">
        <f t="shared" si="50"/>
        <v>0</v>
      </c>
      <c r="BI45" s="33">
        <f t="shared" si="51"/>
        <v>0</v>
      </c>
      <c r="BJ45" s="33">
        <f t="shared" si="52"/>
        <v>0</v>
      </c>
      <c r="BK45" s="33"/>
      <c r="BL45" s="27">
        <v>18</v>
      </c>
      <c r="BW45" s="27" t="str">
        <f t="shared" si="53"/>
        <v>21</v>
      </c>
      <c r="BX45" s="32" t="s">
        <v>151</v>
      </c>
    </row>
    <row r="46" spans="1:76" ht="15" customHeight="1" x14ac:dyDescent="0.25">
      <c r="A46" s="30" t="s">
        <v>152</v>
      </c>
      <c r="B46" s="31" t="s">
        <v>95</v>
      </c>
      <c r="C46" s="31" t="s">
        <v>153</v>
      </c>
      <c r="D46" s="78" t="s">
        <v>154</v>
      </c>
      <c r="E46" s="78"/>
      <c r="F46" s="31" t="s">
        <v>88</v>
      </c>
      <c r="G46" s="33">
        <v>0.51</v>
      </c>
      <c r="H46" s="33"/>
      <c r="I46" s="34" t="s">
        <v>58</v>
      </c>
      <c r="J46" s="33">
        <f t="shared" si="26"/>
        <v>0</v>
      </c>
      <c r="K46" s="33">
        <f t="shared" si="27"/>
        <v>0</v>
      </c>
      <c r="L46" s="33">
        <f t="shared" si="28"/>
        <v>0</v>
      </c>
      <c r="M46" s="33">
        <f t="shared" si="29"/>
        <v>0</v>
      </c>
      <c r="N46" s="33">
        <v>1E-3</v>
      </c>
      <c r="O46" s="33">
        <f t="shared" si="30"/>
        <v>5.1000000000000004E-4</v>
      </c>
      <c r="P46" s="35" t="s">
        <v>118</v>
      </c>
      <c r="Z46" s="27">
        <f t="shared" si="31"/>
        <v>0</v>
      </c>
      <c r="AB46" s="27">
        <f t="shared" si="32"/>
        <v>0</v>
      </c>
      <c r="AC46" s="27">
        <f t="shared" si="33"/>
        <v>0</v>
      </c>
      <c r="AD46" s="27">
        <f t="shared" si="34"/>
        <v>0</v>
      </c>
      <c r="AE46" s="27">
        <f t="shared" si="35"/>
        <v>0</v>
      </c>
      <c r="AF46" s="27">
        <f t="shared" si="36"/>
        <v>0</v>
      </c>
      <c r="AG46" s="27">
        <f t="shared" si="37"/>
        <v>0</v>
      </c>
      <c r="AH46" s="27">
        <f t="shared" si="38"/>
        <v>0</v>
      </c>
      <c r="AI46" s="13" t="s">
        <v>95</v>
      </c>
      <c r="AJ46" s="33">
        <f t="shared" si="39"/>
        <v>0</v>
      </c>
      <c r="AK46" s="33">
        <f t="shared" si="40"/>
        <v>0</v>
      </c>
      <c r="AL46" s="33">
        <f t="shared" si="41"/>
        <v>0</v>
      </c>
      <c r="AN46" s="27">
        <v>21</v>
      </c>
      <c r="AO46" s="27">
        <f t="shared" si="56"/>
        <v>0</v>
      </c>
      <c r="AP46" s="27">
        <f t="shared" si="57"/>
        <v>0</v>
      </c>
      <c r="AQ46" s="34" t="s">
        <v>54</v>
      </c>
      <c r="AV46" s="27">
        <f t="shared" si="44"/>
        <v>0</v>
      </c>
      <c r="AW46" s="27">
        <f t="shared" si="45"/>
        <v>0</v>
      </c>
      <c r="AX46" s="27">
        <f t="shared" si="46"/>
        <v>0</v>
      </c>
      <c r="AY46" s="28" t="s">
        <v>60</v>
      </c>
      <c r="AZ46" s="28" t="s">
        <v>100</v>
      </c>
      <c r="BA46" s="13" t="s">
        <v>101</v>
      </c>
      <c r="BC46" s="27">
        <f t="shared" si="47"/>
        <v>0</v>
      </c>
      <c r="BD46" s="27">
        <f t="shared" si="48"/>
        <v>0</v>
      </c>
      <c r="BE46" s="27">
        <v>0</v>
      </c>
      <c r="BF46" s="27">
        <f t="shared" si="49"/>
        <v>5.1000000000000004E-4</v>
      </c>
      <c r="BH46" s="33">
        <f t="shared" si="50"/>
        <v>0</v>
      </c>
      <c r="BI46" s="33">
        <f t="shared" si="51"/>
        <v>0</v>
      </c>
      <c r="BJ46" s="33">
        <f t="shared" si="52"/>
        <v>0</v>
      </c>
      <c r="BK46" s="33"/>
      <c r="BL46" s="27">
        <v>18</v>
      </c>
      <c r="BW46" s="27" t="str">
        <f t="shared" si="53"/>
        <v>21</v>
      </c>
      <c r="BX46" s="32" t="s">
        <v>154</v>
      </c>
    </row>
    <row r="47" spans="1:76" ht="15" customHeight="1" x14ac:dyDescent="0.25">
      <c r="A47" s="30" t="s">
        <v>155</v>
      </c>
      <c r="B47" s="31" t="s">
        <v>95</v>
      </c>
      <c r="C47" s="31" t="s">
        <v>156</v>
      </c>
      <c r="D47" s="78" t="s">
        <v>157</v>
      </c>
      <c r="E47" s="78"/>
      <c r="F47" s="31" t="s">
        <v>81</v>
      </c>
      <c r="G47" s="33">
        <v>2.72</v>
      </c>
      <c r="H47" s="33"/>
      <c r="I47" s="34" t="s">
        <v>58</v>
      </c>
      <c r="J47" s="33">
        <f t="shared" si="26"/>
        <v>0</v>
      </c>
      <c r="K47" s="33">
        <f t="shared" si="27"/>
        <v>0</v>
      </c>
      <c r="L47" s="33">
        <f t="shared" si="28"/>
        <v>0</v>
      </c>
      <c r="M47" s="33">
        <f t="shared" si="29"/>
        <v>0</v>
      </c>
      <c r="N47" s="33">
        <v>1</v>
      </c>
      <c r="O47" s="33">
        <f t="shared" si="30"/>
        <v>2.72</v>
      </c>
      <c r="P47" s="35" t="s">
        <v>158</v>
      </c>
      <c r="Z47" s="27">
        <f t="shared" si="31"/>
        <v>0</v>
      </c>
      <c r="AB47" s="27">
        <f t="shared" si="32"/>
        <v>0</v>
      </c>
      <c r="AC47" s="27">
        <f t="shared" si="33"/>
        <v>0</v>
      </c>
      <c r="AD47" s="27">
        <f t="shared" si="34"/>
        <v>0</v>
      </c>
      <c r="AE47" s="27">
        <f t="shared" si="35"/>
        <v>0</v>
      </c>
      <c r="AF47" s="27">
        <f t="shared" si="36"/>
        <v>0</v>
      </c>
      <c r="AG47" s="27">
        <f t="shared" si="37"/>
        <v>0</v>
      </c>
      <c r="AH47" s="27">
        <f t="shared" si="38"/>
        <v>0</v>
      </c>
      <c r="AI47" s="13" t="s">
        <v>95</v>
      </c>
      <c r="AJ47" s="33">
        <f t="shared" si="39"/>
        <v>0</v>
      </c>
      <c r="AK47" s="33">
        <f t="shared" si="40"/>
        <v>0</v>
      </c>
      <c r="AL47" s="33">
        <f t="shared" si="41"/>
        <v>0</v>
      </c>
      <c r="AN47" s="27">
        <v>21</v>
      </c>
      <c r="AO47" s="27">
        <f t="shared" si="56"/>
        <v>0</v>
      </c>
      <c r="AP47" s="27">
        <f t="shared" si="57"/>
        <v>0</v>
      </c>
      <c r="AQ47" s="34" t="s">
        <v>54</v>
      </c>
      <c r="AV47" s="27">
        <f t="shared" si="44"/>
        <v>0</v>
      </c>
      <c r="AW47" s="27">
        <f t="shared" si="45"/>
        <v>0</v>
      </c>
      <c r="AX47" s="27">
        <f t="shared" si="46"/>
        <v>0</v>
      </c>
      <c r="AY47" s="28" t="s">
        <v>60</v>
      </c>
      <c r="AZ47" s="28" t="s">
        <v>100</v>
      </c>
      <c r="BA47" s="13" t="s">
        <v>101</v>
      </c>
      <c r="BC47" s="27">
        <f t="shared" si="47"/>
        <v>0</v>
      </c>
      <c r="BD47" s="27">
        <f t="shared" si="48"/>
        <v>0</v>
      </c>
      <c r="BE47" s="27">
        <v>0</v>
      </c>
      <c r="BF47" s="27">
        <f t="shared" si="49"/>
        <v>2.72</v>
      </c>
      <c r="BH47" s="33">
        <f t="shared" si="50"/>
        <v>0</v>
      </c>
      <c r="BI47" s="33">
        <f t="shared" si="51"/>
        <v>0</v>
      </c>
      <c r="BJ47" s="33">
        <f t="shared" si="52"/>
        <v>0</v>
      </c>
      <c r="BK47" s="33"/>
      <c r="BL47" s="27">
        <v>18</v>
      </c>
      <c r="BW47" s="27" t="str">
        <f t="shared" si="53"/>
        <v>21</v>
      </c>
      <c r="BX47" s="32" t="s">
        <v>157</v>
      </c>
    </row>
    <row r="48" spans="1:76" ht="15" customHeight="1" x14ac:dyDescent="0.25">
      <c r="A48" s="30" t="s">
        <v>159</v>
      </c>
      <c r="B48" s="31" t="s">
        <v>95</v>
      </c>
      <c r="C48" s="31" t="s">
        <v>156</v>
      </c>
      <c r="D48" s="78" t="s">
        <v>160</v>
      </c>
      <c r="E48" s="78"/>
      <c r="F48" s="31" t="s">
        <v>81</v>
      </c>
      <c r="G48" s="33">
        <v>1.819</v>
      </c>
      <c r="H48" s="33"/>
      <c r="I48" s="34" t="s">
        <v>58</v>
      </c>
      <c r="J48" s="33">
        <f t="shared" si="26"/>
        <v>0</v>
      </c>
      <c r="K48" s="33">
        <f t="shared" si="27"/>
        <v>0</v>
      </c>
      <c r="L48" s="33">
        <f t="shared" si="28"/>
        <v>0</v>
      </c>
      <c r="M48" s="33">
        <f t="shared" si="29"/>
        <v>0</v>
      </c>
      <c r="N48" s="33">
        <v>1</v>
      </c>
      <c r="O48" s="33">
        <f t="shared" si="30"/>
        <v>1.819</v>
      </c>
      <c r="P48" s="35" t="s">
        <v>158</v>
      </c>
      <c r="Z48" s="27">
        <f t="shared" si="31"/>
        <v>0</v>
      </c>
      <c r="AB48" s="27">
        <f t="shared" si="32"/>
        <v>0</v>
      </c>
      <c r="AC48" s="27">
        <f t="shared" si="33"/>
        <v>0</v>
      </c>
      <c r="AD48" s="27">
        <f t="shared" si="34"/>
        <v>0</v>
      </c>
      <c r="AE48" s="27">
        <f t="shared" si="35"/>
        <v>0</v>
      </c>
      <c r="AF48" s="27">
        <f t="shared" si="36"/>
        <v>0</v>
      </c>
      <c r="AG48" s="27">
        <f t="shared" si="37"/>
        <v>0</v>
      </c>
      <c r="AH48" s="27">
        <f t="shared" si="38"/>
        <v>0</v>
      </c>
      <c r="AI48" s="13" t="s">
        <v>95</v>
      </c>
      <c r="AJ48" s="33">
        <f t="shared" si="39"/>
        <v>0</v>
      </c>
      <c r="AK48" s="33">
        <f t="shared" si="40"/>
        <v>0</v>
      </c>
      <c r="AL48" s="33">
        <f t="shared" si="41"/>
        <v>0</v>
      </c>
      <c r="AN48" s="27">
        <v>21</v>
      </c>
      <c r="AO48" s="27">
        <f t="shared" si="56"/>
        <v>0</v>
      </c>
      <c r="AP48" s="27">
        <f t="shared" si="57"/>
        <v>0</v>
      </c>
      <c r="AQ48" s="34" t="s">
        <v>54</v>
      </c>
      <c r="AV48" s="27">
        <f t="shared" si="44"/>
        <v>0</v>
      </c>
      <c r="AW48" s="27">
        <f t="shared" si="45"/>
        <v>0</v>
      </c>
      <c r="AX48" s="27">
        <f t="shared" si="46"/>
        <v>0</v>
      </c>
      <c r="AY48" s="28" t="s">
        <v>60</v>
      </c>
      <c r="AZ48" s="28" t="s">
        <v>100</v>
      </c>
      <c r="BA48" s="13" t="s">
        <v>101</v>
      </c>
      <c r="BC48" s="27">
        <f t="shared" si="47"/>
        <v>0</v>
      </c>
      <c r="BD48" s="27">
        <f t="shared" si="48"/>
        <v>0</v>
      </c>
      <c r="BE48" s="27">
        <v>0</v>
      </c>
      <c r="BF48" s="27">
        <f t="shared" si="49"/>
        <v>1.819</v>
      </c>
      <c r="BH48" s="33">
        <f t="shared" si="50"/>
        <v>0</v>
      </c>
      <c r="BI48" s="33">
        <f t="shared" si="51"/>
        <v>0</v>
      </c>
      <c r="BJ48" s="33">
        <f t="shared" si="52"/>
        <v>0</v>
      </c>
      <c r="BK48" s="33"/>
      <c r="BL48" s="27">
        <v>18</v>
      </c>
      <c r="BW48" s="27" t="str">
        <f t="shared" si="53"/>
        <v>21</v>
      </c>
      <c r="BX48" s="32" t="s">
        <v>160</v>
      </c>
    </row>
    <row r="49" spans="1:76" ht="15" customHeight="1" x14ac:dyDescent="0.25">
      <c r="A49" s="22"/>
      <c r="B49" s="23" t="s">
        <v>161</v>
      </c>
      <c r="C49" s="23"/>
      <c r="D49" s="77" t="s">
        <v>162</v>
      </c>
      <c r="E49" s="77"/>
      <c r="F49" s="24" t="s">
        <v>4</v>
      </c>
      <c r="G49" s="24" t="s">
        <v>4</v>
      </c>
      <c r="H49" s="24"/>
      <c r="I49" s="24" t="s">
        <v>4</v>
      </c>
      <c r="J49" s="6">
        <f>J50</f>
        <v>0</v>
      </c>
      <c r="K49" s="6">
        <f>K50</f>
        <v>0</v>
      </c>
      <c r="L49" s="6">
        <f>L50</f>
        <v>0</v>
      </c>
      <c r="M49" s="6">
        <f>M50</f>
        <v>0</v>
      </c>
      <c r="N49" s="13"/>
      <c r="O49" s="6">
        <f>O50</f>
        <v>0</v>
      </c>
      <c r="P49" s="25"/>
    </row>
    <row r="50" spans="1:76" hidden="1" x14ac:dyDescent="0.25">
      <c r="A50" s="22"/>
      <c r="B50" s="23" t="s">
        <v>161</v>
      </c>
      <c r="C50" s="23" t="s">
        <v>91</v>
      </c>
      <c r="D50" s="77"/>
      <c r="E50" s="77"/>
      <c r="F50" s="24" t="s">
        <v>4</v>
      </c>
      <c r="G50" s="24" t="s">
        <v>4</v>
      </c>
      <c r="H50" s="24"/>
      <c r="I50" s="24" t="s">
        <v>4</v>
      </c>
      <c r="J50" s="6">
        <f>SUM(J51:J52)</f>
        <v>0</v>
      </c>
      <c r="K50" s="6">
        <f>SUM(K51:K52)</f>
        <v>0</v>
      </c>
      <c r="L50" s="6">
        <f>SUM(L51:L52)</f>
        <v>0</v>
      </c>
      <c r="M50" s="6">
        <f>SUM(M51:M52)</f>
        <v>0</v>
      </c>
      <c r="N50" s="13"/>
      <c r="O50" s="6">
        <f>SUM(O51:O52)</f>
        <v>0</v>
      </c>
      <c r="P50" s="25"/>
      <c r="AI50" s="13" t="s">
        <v>161</v>
      </c>
      <c r="AS50" s="6">
        <f>SUM(AJ51:AJ52)</f>
        <v>0</v>
      </c>
      <c r="AT50" s="6">
        <f>SUM(AK51:AK52)</f>
        <v>0</v>
      </c>
      <c r="AU50" s="6">
        <f>SUM(AL51:AL52)</f>
        <v>0</v>
      </c>
    </row>
    <row r="51" spans="1:76" ht="15" customHeight="1" x14ac:dyDescent="0.25">
      <c r="A51" s="26" t="s">
        <v>163</v>
      </c>
      <c r="B51" s="3" t="s">
        <v>161</v>
      </c>
      <c r="C51" s="3" t="s">
        <v>86</v>
      </c>
      <c r="D51" s="72" t="s">
        <v>243</v>
      </c>
      <c r="E51" s="72"/>
      <c r="F51" s="3" t="s">
        <v>165</v>
      </c>
      <c r="G51" s="27">
        <v>2</v>
      </c>
      <c r="H51" s="27"/>
      <c r="I51" s="28" t="s">
        <v>58</v>
      </c>
      <c r="J51" s="27">
        <f>G51*AO51</f>
        <v>0</v>
      </c>
      <c r="K51" s="27">
        <f>G51*AP51</f>
        <v>0</v>
      </c>
      <c r="L51" s="27">
        <f>G51*H51</f>
        <v>0</v>
      </c>
      <c r="M51" s="27">
        <f>L51*(1+BW51/100)</f>
        <v>0</v>
      </c>
      <c r="N51" s="27">
        <v>0</v>
      </c>
      <c r="O51" s="27">
        <f>G51*N51</f>
        <v>0</v>
      </c>
      <c r="P51" s="29"/>
      <c r="Z51" s="27">
        <f>IF(AQ51="5",BJ51,0)</f>
        <v>0</v>
      </c>
      <c r="AB51" s="27">
        <f>IF(AQ51="1",BH51,0)</f>
        <v>0</v>
      </c>
      <c r="AC51" s="27">
        <f>IF(AQ51="1",BI51,0)</f>
        <v>0</v>
      </c>
      <c r="AD51" s="27">
        <f>IF(AQ51="7",BH51,0)</f>
        <v>0</v>
      </c>
      <c r="AE51" s="27">
        <f>IF(AQ51="7",BI51,0)</f>
        <v>0</v>
      </c>
      <c r="AF51" s="27">
        <f>IF(AQ51="2",BH51,0)</f>
        <v>0</v>
      </c>
      <c r="AG51" s="27">
        <f>IF(AQ51="2",BI51,0)</f>
        <v>0</v>
      </c>
      <c r="AH51" s="27">
        <f>IF(AQ51="0",BJ51,0)</f>
        <v>0</v>
      </c>
      <c r="AI51" s="13" t="s">
        <v>161</v>
      </c>
      <c r="AJ51" s="27">
        <f>IF(AN51=0,L51,0)</f>
        <v>0</v>
      </c>
      <c r="AK51" s="27">
        <f>IF(AN51=21,L51,0)</f>
        <v>0</v>
      </c>
      <c r="AL51" s="27">
        <f>IF(AN51=21,L51,0)</f>
        <v>0</v>
      </c>
      <c r="AN51" s="27">
        <v>21</v>
      </c>
      <c r="AO51" s="27">
        <f>H51*0</f>
        <v>0</v>
      </c>
      <c r="AP51" s="27">
        <f>H51*(1-0)</f>
        <v>0</v>
      </c>
      <c r="AQ51" s="28" t="s">
        <v>54</v>
      </c>
      <c r="AV51" s="27">
        <f>AW51+AX51</f>
        <v>0</v>
      </c>
      <c r="AW51" s="27">
        <f>G51*AO51</f>
        <v>0</v>
      </c>
      <c r="AX51" s="27">
        <f>G51*AP51</f>
        <v>0</v>
      </c>
      <c r="AY51" s="28" t="s">
        <v>166</v>
      </c>
      <c r="AZ51" s="28" t="s">
        <v>167</v>
      </c>
      <c r="BA51" s="13" t="s">
        <v>168</v>
      </c>
      <c r="BC51" s="27">
        <f>AW51+AX51</f>
        <v>0</v>
      </c>
      <c r="BD51" s="27">
        <f>H51/(100-BE51)*100</f>
        <v>0</v>
      </c>
      <c r="BE51" s="27">
        <v>0</v>
      </c>
      <c r="BF51" s="27">
        <f>O51</f>
        <v>0</v>
      </c>
      <c r="BH51" s="27">
        <f>G51*AO51</f>
        <v>0</v>
      </c>
      <c r="BI51" s="27">
        <f>G51*AP51</f>
        <v>0</v>
      </c>
      <c r="BJ51" s="27">
        <f>G51*H51</f>
        <v>0</v>
      </c>
      <c r="BK51" s="27"/>
      <c r="BL51" s="27">
        <v>11</v>
      </c>
      <c r="BW51" s="27" t="str">
        <f>I51</f>
        <v>21</v>
      </c>
      <c r="BX51" s="4" t="s">
        <v>164</v>
      </c>
    </row>
    <row r="52" spans="1:76" ht="15" customHeight="1" x14ac:dyDescent="0.25">
      <c r="A52" s="26" t="s">
        <v>169</v>
      </c>
      <c r="B52" s="3" t="s">
        <v>161</v>
      </c>
      <c r="C52" s="3" t="s">
        <v>86</v>
      </c>
      <c r="D52" s="72" t="s">
        <v>170</v>
      </c>
      <c r="E52" s="72"/>
      <c r="F52" s="3" t="s">
        <v>165</v>
      </c>
      <c r="G52" s="27">
        <v>4</v>
      </c>
      <c r="H52" s="27"/>
      <c r="I52" s="28" t="s">
        <v>58</v>
      </c>
      <c r="J52" s="27">
        <f>G52*AO52</f>
        <v>0</v>
      </c>
      <c r="K52" s="27">
        <f>G52*AP52</f>
        <v>0</v>
      </c>
      <c r="L52" s="27">
        <f>G52*H52</f>
        <v>0</v>
      </c>
      <c r="M52" s="27">
        <f>L52*(1+BW52/100)</f>
        <v>0</v>
      </c>
      <c r="N52" s="27">
        <v>0</v>
      </c>
      <c r="O52" s="27">
        <f>G52*N52</f>
        <v>0</v>
      </c>
      <c r="P52" s="29"/>
      <c r="Z52" s="27">
        <f>IF(AQ52="5",BJ52,0)</f>
        <v>0</v>
      </c>
      <c r="AB52" s="27">
        <f>IF(AQ52="1",BH52,0)</f>
        <v>0</v>
      </c>
      <c r="AC52" s="27">
        <f>IF(AQ52="1",BI52,0)</f>
        <v>0</v>
      </c>
      <c r="AD52" s="27">
        <f>IF(AQ52="7",BH52,0)</f>
        <v>0</v>
      </c>
      <c r="AE52" s="27">
        <f>IF(AQ52="7",BI52,0)</f>
        <v>0</v>
      </c>
      <c r="AF52" s="27">
        <f>IF(AQ52="2",BH52,0)</f>
        <v>0</v>
      </c>
      <c r="AG52" s="27">
        <f>IF(AQ52="2",BI52,0)</f>
        <v>0</v>
      </c>
      <c r="AH52" s="27">
        <f>IF(AQ52="0",BJ52,0)</f>
        <v>0</v>
      </c>
      <c r="AI52" s="14" t="s">
        <v>161</v>
      </c>
      <c r="AJ52" s="27">
        <f>IF(AN52=0,L52,0)</f>
        <v>0</v>
      </c>
      <c r="AK52" s="27">
        <f>IF(AN52=21,L52,0)</f>
        <v>0</v>
      </c>
      <c r="AL52" s="27">
        <f>IF(AN52=21,L52,0)</f>
        <v>0</v>
      </c>
      <c r="AN52" s="27">
        <v>21</v>
      </c>
      <c r="AO52" s="27">
        <f>H52*0</f>
        <v>0</v>
      </c>
      <c r="AP52" s="27">
        <f>H52*(1-0)</f>
        <v>0</v>
      </c>
      <c r="AQ52" s="28" t="s">
        <v>54</v>
      </c>
      <c r="AV52" s="27">
        <f>AW52+AX52</f>
        <v>0</v>
      </c>
      <c r="AW52" s="27">
        <f>G52*AO52</f>
        <v>0</v>
      </c>
      <c r="AX52" s="27">
        <f>G52*AP52</f>
        <v>0</v>
      </c>
      <c r="AY52" s="28" t="s">
        <v>166</v>
      </c>
      <c r="AZ52" s="28" t="s">
        <v>167</v>
      </c>
      <c r="BA52" s="14" t="s">
        <v>168</v>
      </c>
      <c r="BC52" s="27">
        <f>AW52+AX52</f>
        <v>0</v>
      </c>
      <c r="BD52" s="27">
        <f>H52/(100-BE52)*100</f>
        <v>0</v>
      </c>
      <c r="BE52" s="27">
        <v>0</v>
      </c>
      <c r="BF52" s="27">
        <f>O52</f>
        <v>0</v>
      </c>
      <c r="BH52" s="27">
        <f>G52*AO52</f>
        <v>0</v>
      </c>
      <c r="BI52" s="27">
        <f>G52*AP52</f>
        <v>0</v>
      </c>
      <c r="BJ52" s="27">
        <f>G52*H52</f>
        <v>0</v>
      </c>
      <c r="BK52" s="27"/>
      <c r="BL52" s="27">
        <v>11</v>
      </c>
      <c r="BW52" s="27" t="str">
        <f>I52</f>
        <v>21</v>
      </c>
      <c r="BX52" s="4" t="s">
        <v>170</v>
      </c>
    </row>
    <row r="53" spans="1:76" ht="15" customHeight="1" x14ac:dyDescent="0.25">
      <c r="A53" s="22"/>
      <c r="B53" s="23" t="s">
        <v>171</v>
      </c>
      <c r="C53" s="23"/>
      <c r="D53" s="77" t="s">
        <v>172</v>
      </c>
      <c r="E53" s="77"/>
      <c r="F53" s="24" t="s">
        <v>4</v>
      </c>
      <c r="G53" s="24" t="s">
        <v>4</v>
      </c>
      <c r="H53" s="24"/>
      <c r="I53" s="24" t="s">
        <v>4</v>
      </c>
      <c r="J53" s="6">
        <f>J54</f>
        <v>0</v>
      </c>
      <c r="K53" s="6">
        <f>K54</f>
        <v>0</v>
      </c>
      <c r="L53" s="6">
        <f>L54</f>
        <v>0</v>
      </c>
      <c r="M53" s="6">
        <f>M54</f>
        <v>0</v>
      </c>
      <c r="N53" s="13"/>
      <c r="O53" s="6">
        <f>O54</f>
        <v>0</v>
      </c>
      <c r="P53" s="25"/>
    </row>
    <row r="54" spans="1:76" hidden="1" x14ac:dyDescent="0.25">
      <c r="A54" s="22"/>
      <c r="B54" s="23" t="s">
        <v>171</v>
      </c>
      <c r="C54" s="23" t="s">
        <v>53</v>
      </c>
      <c r="D54" s="77"/>
      <c r="E54" s="77"/>
      <c r="F54" s="24" t="s">
        <v>4</v>
      </c>
      <c r="G54" s="24" t="s">
        <v>4</v>
      </c>
      <c r="H54" s="24"/>
      <c r="I54" s="24" t="s">
        <v>4</v>
      </c>
      <c r="J54" s="6">
        <f>SUM(J55:J57)</f>
        <v>0</v>
      </c>
      <c r="K54" s="6">
        <f>SUM(K55:K57)</f>
        <v>0</v>
      </c>
      <c r="L54" s="6">
        <f>SUM(L55:L57)</f>
        <v>0</v>
      </c>
      <c r="M54" s="6">
        <f>SUM(M55:M57)</f>
        <v>0</v>
      </c>
      <c r="N54" s="13"/>
      <c r="O54" s="6">
        <f>SUM(O55:O57)</f>
        <v>0</v>
      </c>
      <c r="P54" s="25"/>
      <c r="AI54" s="13" t="s">
        <v>171</v>
      </c>
      <c r="AS54" s="6">
        <f>SUM(AJ55:AJ57)</f>
        <v>0</v>
      </c>
      <c r="AT54" s="6">
        <f>SUM(AK55:AK57)</f>
        <v>0</v>
      </c>
      <c r="AU54" s="6">
        <f>SUM(AL55:AL57)</f>
        <v>0</v>
      </c>
    </row>
    <row r="55" spans="1:76" ht="15" customHeight="1" x14ac:dyDescent="0.25">
      <c r="A55" s="26" t="s">
        <v>173</v>
      </c>
      <c r="B55" s="3" t="s">
        <v>171</v>
      </c>
      <c r="C55" s="3" t="s">
        <v>86</v>
      </c>
      <c r="D55" s="72" t="s">
        <v>241</v>
      </c>
      <c r="E55" s="72"/>
      <c r="F55" s="3" t="s">
        <v>165</v>
      </c>
      <c r="G55" s="27">
        <v>1</v>
      </c>
      <c r="H55" s="27"/>
      <c r="I55" s="28" t="s">
        <v>58</v>
      </c>
      <c r="J55" s="27">
        <f>G55*AO55</f>
        <v>0</v>
      </c>
      <c r="K55" s="27">
        <f>G55*AP55</f>
        <v>0</v>
      </c>
      <c r="L55" s="27">
        <f>G55*H55</f>
        <v>0</v>
      </c>
      <c r="M55" s="27">
        <f>L55*(1+BW55/100)</f>
        <v>0</v>
      </c>
      <c r="N55" s="27">
        <v>0</v>
      </c>
      <c r="O55" s="27">
        <f>G55*N55</f>
        <v>0</v>
      </c>
      <c r="P55" s="29"/>
      <c r="Z55" s="27">
        <f>IF(AQ55="5",BJ55,0)</f>
        <v>0</v>
      </c>
      <c r="AB55" s="27">
        <f>IF(AQ55="1",BH55,0)</f>
        <v>0</v>
      </c>
      <c r="AC55" s="27">
        <f>IF(AQ55="1",BI55,0)</f>
        <v>0</v>
      </c>
      <c r="AD55" s="27">
        <f>IF(AQ55="7",BH55,0)</f>
        <v>0</v>
      </c>
      <c r="AE55" s="27">
        <f>IF(AQ55="7",BI55,0)</f>
        <v>0</v>
      </c>
      <c r="AF55" s="27">
        <f>IF(AQ55="2",BH55,0)</f>
        <v>0</v>
      </c>
      <c r="AG55" s="27">
        <f>IF(AQ55="2",BI55,0)</f>
        <v>0</v>
      </c>
      <c r="AH55" s="27">
        <f>IF(AQ55="0",BJ55,0)</f>
        <v>0</v>
      </c>
      <c r="AI55" s="13" t="s">
        <v>171</v>
      </c>
      <c r="AJ55" s="27">
        <f>IF(AN55=0,L55,0)</f>
        <v>0</v>
      </c>
      <c r="AK55" s="27">
        <f>IF(AN55=21,L55,0)</f>
        <v>0</v>
      </c>
      <c r="AL55" s="27">
        <f>IF(AN55=21,L55,0)</f>
        <v>0</v>
      </c>
      <c r="AN55" s="27">
        <v>21</v>
      </c>
      <c r="AO55" s="27">
        <f>H55*0</f>
        <v>0</v>
      </c>
      <c r="AP55" s="27">
        <f>H55*(1-0)</f>
        <v>0</v>
      </c>
      <c r="AQ55" s="28" t="s">
        <v>54</v>
      </c>
      <c r="AV55" s="27">
        <f>AW55+AX55</f>
        <v>0</v>
      </c>
      <c r="AW55" s="27">
        <f>G55*AO55</f>
        <v>0</v>
      </c>
      <c r="AX55" s="27">
        <f>G55*AP55</f>
        <v>0</v>
      </c>
      <c r="AY55" s="28" t="s">
        <v>60</v>
      </c>
      <c r="AZ55" s="28" t="s">
        <v>175</v>
      </c>
      <c r="BA55" s="13" t="s">
        <v>176</v>
      </c>
      <c r="BC55" s="27">
        <f>AW55+AX55</f>
        <v>0</v>
      </c>
      <c r="BD55" s="27">
        <f>H55/(100-BE55)*100</f>
        <v>0</v>
      </c>
      <c r="BE55" s="27">
        <v>0</v>
      </c>
      <c r="BF55" s="27">
        <f>O55</f>
        <v>0</v>
      </c>
      <c r="BH55" s="27">
        <f>G55*AO55</f>
        <v>0</v>
      </c>
      <c r="BI55" s="27">
        <f>G55*AP55</f>
        <v>0</v>
      </c>
      <c r="BJ55" s="27">
        <f>G55*H55</f>
        <v>0</v>
      </c>
      <c r="BK55" s="27"/>
      <c r="BL55" s="27">
        <v>18</v>
      </c>
      <c r="BW55" s="27" t="str">
        <f>I55</f>
        <v>21</v>
      </c>
      <c r="BX55" s="4" t="s">
        <v>174</v>
      </c>
    </row>
    <row r="56" spans="1:76" ht="15" customHeight="1" x14ac:dyDescent="0.25">
      <c r="A56" s="26" t="s">
        <v>177</v>
      </c>
      <c r="B56" s="3" t="s">
        <v>171</v>
      </c>
      <c r="C56" s="3" t="s">
        <v>86</v>
      </c>
      <c r="D56" s="72" t="s">
        <v>242</v>
      </c>
      <c r="E56" s="72"/>
      <c r="F56" s="3" t="s">
        <v>165</v>
      </c>
      <c r="G56" s="27">
        <v>1</v>
      </c>
      <c r="H56" s="27"/>
      <c r="I56" s="28" t="s">
        <v>58</v>
      </c>
      <c r="J56" s="27">
        <f>G56*AO56</f>
        <v>0</v>
      </c>
      <c r="K56" s="27">
        <f>G56*AP56</f>
        <v>0</v>
      </c>
      <c r="L56" s="27">
        <f>G56*H56</f>
        <v>0</v>
      </c>
      <c r="M56" s="27">
        <f>L56*(1+BW56/100)</f>
        <v>0</v>
      </c>
      <c r="N56" s="27">
        <v>0</v>
      </c>
      <c r="O56" s="27">
        <f>G56*N56</f>
        <v>0</v>
      </c>
      <c r="P56" s="29"/>
      <c r="Z56" s="27">
        <f>IF(AQ56="5",BJ56,0)</f>
        <v>0</v>
      </c>
      <c r="AB56" s="27">
        <f>IF(AQ56="1",BH56,0)</f>
        <v>0</v>
      </c>
      <c r="AC56" s="27">
        <f>IF(AQ56="1",BI56,0)</f>
        <v>0</v>
      </c>
      <c r="AD56" s="27">
        <f>IF(AQ56="7",BH56,0)</f>
        <v>0</v>
      </c>
      <c r="AE56" s="27">
        <f>IF(AQ56="7",BI56,0)</f>
        <v>0</v>
      </c>
      <c r="AF56" s="27">
        <f>IF(AQ56="2",BH56,0)</f>
        <v>0</v>
      </c>
      <c r="AG56" s="27">
        <f>IF(AQ56="2",BI56,0)</f>
        <v>0</v>
      </c>
      <c r="AH56" s="27">
        <f>IF(AQ56="0",BJ56,0)</f>
        <v>0</v>
      </c>
      <c r="AI56" s="13" t="s">
        <v>171</v>
      </c>
      <c r="AJ56" s="27">
        <f>IF(AN56=0,L56,0)</f>
        <v>0</v>
      </c>
      <c r="AK56" s="27">
        <f>IF(AN56=21,L56,0)</f>
        <v>0</v>
      </c>
      <c r="AL56" s="27">
        <f>IF(AN56=21,L56,0)</f>
        <v>0</v>
      </c>
      <c r="AN56" s="27">
        <v>21</v>
      </c>
      <c r="AO56" s="27">
        <f>H56*0</f>
        <v>0</v>
      </c>
      <c r="AP56" s="27">
        <f>H56*(1-0)</f>
        <v>0</v>
      </c>
      <c r="AQ56" s="28" t="s">
        <v>54</v>
      </c>
      <c r="AV56" s="27">
        <f>AW56+AX56</f>
        <v>0</v>
      </c>
      <c r="AW56" s="27">
        <f>G56*AO56</f>
        <v>0</v>
      </c>
      <c r="AX56" s="27">
        <f>G56*AP56</f>
        <v>0</v>
      </c>
      <c r="AY56" s="28" t="s">
        <v>60</v>
      </c>
      <c r="AZ56" s="28" t="s">
        <v>175</v>
      </c>
      <c r="BA56" s="13" t="s">
        <v>176</v>
      </c>
      <c r="BC56" s="27">
        <f>AW56+AX56</f>
        <v>0</v>
      </c>
      <c r="BD56" s="27">
        <f>H56/(100-BE56)*100</f>
        <v>0</v>
      </c>
      <c r="BE56" s="27">
        <v>0</v>
      </c>
      <c r="BF56" s="27">
        <f>O56</f>
        <v>0</v>
      </c>
      <c r="BH56" s="27">
        <f>G56*AO56</f>
        <v>0</v>
      </c>
      <c r="BI56" s="27">
        <f>G56*AP56</f>
        <v>0</v>
      </c>
      <c r="BJ56" s="27">
        <f>G56*H56</f>
        <v>0</v>
      </c>
      <c r="BK56" s="27"/>
      <c r="BL56" s="27">
        <v>18</v>
      </c>
      <c r="BW56" s="27" t="str">
        <f>I56</f>
        <v>21</v>
      </c>
      <c r="BX56" s="4" t="s">
        <v>178</v>
      </c>
    </row>
    <row r="57" spans="1:76" ht="15" customHeight="1" x14ac:dyDescent="0.25">
      <c r="A57" s="59" t="s">
        <v>179</v>
      </c>
      <c r="B57" s="58" t="s">
        <v>171</v>
      </c>
      <c r="C57" s="58" t="s">
        <v>86</v>
      </c>
      <c r="D57" s="79" t="s">
        <v>240</v>
      </c>
      <c r="E57" s="79"/>
      <c r="F57" s="58" t="s">
        <v>181</v>
      </c>
      <c r="G57" s="60">
        <v>2</v>
      </c>
      <c r="H57" s="60"/>
      <c r="I57" s="61" t="s">
        <v>58</v>
      </c>
      <c r="J57" s="60">
        <f>G57*AO57</f>
        <v>0</v>
      </c>
      <c r="K57" s="60">
        <f>G57*AP57</f>
        <v>0</v>
      </c>
      <c r="L57" s="60">
        <f>G57*H57</f>
        <v>0</v>
      </c>
      <c r="M57" s="60">
        <f>L57*(1+BW57/100)</f>
        <v>0</v>
      </c>
      <c r="N57" s="60">
        <v>0</v>
      </c>
      <c r="O57" s="60">
        <f>G57*N57</f>
        <v>0</v>
      </c>
      <c r="P57" s="62"/>
      <c r="Z57" s="27">
        <f>IF(AQ57="5",BJ57,0)</f>
        <v>0</v>
      </c>
      <c r="AB57" s="27">
        <f>IF(AQ57="1",BH57,0)</f>
        <v>0</v>
      </c>
      <c r="AC57" s="27">
        <f>IF(AQ57="1",BI57,0)</f>
        <v>0</v>
      </c>
      <c r="AD57" s="27">
        <f>IF(AQ57="7",BH57,0)</f>
        <v>0</v>
      </c>
      <c r="AE57" s="27">
        <f>IF(AQ57="7",BI57,0)</f>
        <v>0</v>
      </c>
      <c r="AF57" s="27">
        <f>IF(AQ57="2",BH57,0)</f>
        <v>0</v>
      </c>
      <c r="AG57" s="27">
        <f>IF(AQ57="2",BI57,0)</f>
        <v>0</v>
      </c>
      <c r="AH57" s="27">
        <f>IF(AQ57="0",BJ57,0)</f>
        <v>0</v>
      </c>
      <c r="AI57" s="14" t="s">
        <v>171</v>
      </c>
      <c r="AJ57" s="27">
        <f>IF(AN57=0,L57,0)</f>
        <v>0</v>
      </c>
      <c r="AK57" s="27">
        <f>IF(AN57=21,L57,0)</f>
        <v>0</v>
      </c>
      <c r="AL57" s="27">
        <f>IF(AN57=21,L57,0)</f>
        <v>0</v>
      </c>
      <c r="AN57" s="27">
        <v>21</v>
      </c>
      <c r="AO57" s="27">
        <f>H57*0</f>
        <v>0</v>
      </c>
      <c r="AP57" s="27">
        <f>H57*(1-0)</f>
        <v>0</v>
      </c>
      <c r="AQ57" s="28" t="s">
        <v>54</v>
      </c>
      <c r="AV57" s="27">
        <f>AW57+AX57</f>
        <v>0</v>
      </c>
      <c r="AW57" s="27">
        <f>G57*AO57</f>
        <v>0</v>
      </c>
      <c r="AX57" s="27">
        <f>G57*AP57</f>
        <v>0</v>
      </c>
      <c r="AY57" s="28" t="s">
        <v>60</v>
      </c>
      <c r="AZ57" s="28" t="s">
        <v>175</v>
      </c>
      <c r="BA57" s="14" t="s">
        <v>176</v>
      </c>
      <c r="BC57" s="27">
        <f>AW57+AX57</f>
        <v>0</v>
      </c>
      <c r="BD57" s="27">
        <f>H57/(100-BE57)*100</f>
        <v>0</v>
      </c>
      <c r="BE57" s="27">
        <v>0</v>
      </c>
      <c r="BF57" s="27">
        <f>O57</f>
        <v>0</v>
      </c>
      <c r="BH57" s="27">
        <f>G57*AO57</f>
        <v>0</v>
      </c>
      <c r="BI57" s="27">
        <f>G57*AP57</f>
        <v>0</v>
      </c>
      <c r="BJ57" s="27">
        <f>G57*H57</f>
        <v>0</v>
      </c>
      <c r="BK57" s="27"/>
      <c r="BL57" s="27">
        <v>18</v>
      </c>
      <c r="BW57" s="27" t="str">
        <f>I57</f>
        <v>21</v>
      </c>
      <c r="BX57" s="4" t="s">
        <v>180</v>
      </c>
    </row>
    <row r="58" spans="1:76" x14ac:dyDescent="0.25">
      <c r="J58" s="80" t="s">
        <v>182</v>
      </c>
      <c r="K58" s="80"/>
      <c r="L58" s="36">
        <f>L13+L26+L50+L54</f>
        <v>0</v>
      </c>
      <c r="M58" s="36">
        <f>M13+M26+M50+M54</f>
        <v>0</v>
      </c>
    </row>
    <row r="59" spans="1:76" x14ac:dyDescent="0.25">
      <c r="A59" s="37" t="s">
        <v>183</v>
      </c>
    </row>
    <row r="60" spans="1:76" ht="12.75" customHeight="1" x14ac:dyDescent="0.25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</row>
  </sheetData>
  <mergeCells count="77">
    <mergeCell ref="D57:E57"/>
    <mergeCell ref="J58:K58"/>
    <mergeCell ref="A60:P60"/>
    <mergeCell ref="D52:E52"/>
    <mergeCell ref="D53:E53"/>
    <mergeCell ref="D54:E54"/>
    <mergeCell ref="D55:E55"/>
    <mergeCell ref="D56:E56"/>
    <mergeCell ref="D47:E47"/>
    <mergeCell ref="D48:E48"/>
    <mergeCell ref="D49:E49"/>
    <mergeCell ref="D50:E50"/>
    <mergeCell ref="D51:E51"/>
    <mergeCell ref="D42:E42"/>
    <mergeCell ref="D43:E43"/>
    <mergeCell ref="D44:E44"/>
    <mergeCell ref="D45:E45"/>
    <mergeCell ref="D46:E46"/>
    <mergeCell ref="D37:E37"/>
    <mergeCell ref="D38:E38"/>
    <mergeCell ref="D39:E39"/>
    <mergeCell ref="D40:E40"/>
    <mergeCell ref="D41:E41"/>
    <mergeCell ref="D32:E32"/>
    <mergeCell ref="D33:E33"/>
    <mergeCell ref="D34:E34"/>
    <mergeCell ref="D35:E35"/>
    <mergeCell ref="D36:E36"/>
    <mergeCell ref="D27:E27"/>
    <mergeCell ref="D28:E28"/>
    <mergeCell ref="D29:E29"/>
    <mergeCell ref="D30:E30"/>
    <mergeCell ref="D31:E31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J8:P9"/>
    <mergeCell ref="D10:E10"/>
    <mergeCell ref="J10:L10"/>
    <mergeCell ref="N10:O10"/>
    <mergeCell ref="D11:E11"/>
    <mergeCell ref="A8:C9"/>
    <mergeCell ref="D8:E9"/>
    <mergeCell ref="F8:G9"/>
    <mergeCell ref="H8:H9"/>
    <mergeCell ref="I8:I9"/>
    <mergeCell ref="J4:P5"/>
    <mergeCell ref="A6:C7"/>
    <mergeCell ref="D6:E7"/>
    <mergeCell ref="F6:G7"/>
    <mergeCell ref="H6:H7"/>
    <mergeCell ref="I6:I7"/>
    <mergeCell ref="J6:P7"/>
    <mergeCell ref="A4:C5"/>
    <mergeCell ref="D4:E5"/>
    <mergeCell ref="F4:G5"/>
    <mergeCell ref="H4:H5"/>
    <mergeCell ref="I4:I5"/>
    <mergeCell ref="A1:P1"/>
    <mergeCell ref="A2:C3"/>
    <mergeCell ref="D2:E3"/>
    <mergeCell ref="F2:G3"/>
    <mergeCell ref="H2:H3"/>
    <mergeCell ref="I2:I3"/>
    <mergeCell ref="J2:P3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zoomScaleNormal="100" workbookViewId="0">
      <selection activeCell="A29" sqref="A29:B2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81" t="s">
        <v>184</v>
      </c>
      <c r="B1" s="81"/>
      <c r="C1" s="81"/>
      <c r="D1" s="81"/>
      <c r="E1" s="81"/>
      <c r="F1" s="81"/>
      <c r="G1" s="81"/>
      <c r="H1" s="81"/>
      <c r="I1" s="81"/>
    </row>
    <row r="2" spans="1:9" ht="15" customHeight="1" x14ac:dyDescent="0.2">
      <c r="A2" s="64" t="s">
        <v>1</v>
      </c>
      <c r="B2" s="64"/>
      <c r="C2" s="65" t="str">
        <f>'Stavební rozpočet'!D2</f>
        <v>PŘÍBĚHY NAŠICH HRANIC - ETAPA 6</v>
      </c>
      <c r="D2" s="65"/>
      <c r="E2" s="67" t="s">
        <v>5</v>
      </c>
      <c r="F2" s="67" t="str">
        <f>'Stavební rozpočet'!J2</f>
        <v> </v>
      </c>
      <c r="G2" s="67"/>
      <c r="H2" s="67" t="s">
        <v>185</v>
      </c>
      <c r="I2" s="68"/>
    </row>
    <row r="3" spans="1:9" ht="15" customHeight="1" x14ac:dyDescent="0.2">
      <c r="A3" s="64"/>
      <c r="B3" s="64"/>
      <c r="C3" s="65"/>
      <c r="D3" s="65"/>
      <c r="E3" s="67"/>
      <c r="F3" s="67"/>
      <c r="G3" s="67"/>
      <c r="H3" s="67"/>
      <c r="I3" s="68"/>
    </row>
    <row r="4" spans="1:9" ht="15" customHeight="1" x14ac:dyDescent="0.2">
      <c r="A4" s="71" t="s">
        <v>7</v>
      </c>
      <c r="B4" s="71"/>
      <c r="C4" s="72" t="str">
        <f>'Stavební rozpočet'!D4</f>
        <v xml:space="preserve"> </v>
      </c>
      <c r="D4" s="72"/>
      <c r="E4" s="72" t="s">
        <v>10</v>
      </c>
      <c r="F4" s="72" t="str">
        <f>'Stavební rozpočet'!J4</f>
        <v> </v>
      </c>
      <c r="G4" s="72"/>
      <c r="H4" s="72" t="s">
        <v>185</v>
      </c>
      <c r="I4" s="69"/>
    </row>
    <row r="5" spans="1:9" ht="15" customHeight="1" x14ac:dyDescent="0.2">
      <c r="A5" s="71"/>
      <c r="B5" s="71"/>
      <c r="C5" s="72"/>
      <c r="D5" s="72"/>
      <c r="E5" s="72"/>
      <c r="F5" s="72"/>
      <c r="G5" s="72"/>
      <c r="H5" s="72"/>
      <c r="I5" s="69"/>
    </row>
    <row r="6" spans="1:9" ht="15" customHeight="1" x14ac:dyDescent="0.2">
      <c r="A6" s="71" t="s">
        <v>11</v>
      </c>
      <c r="B6" s="71"/>
      <c r="C6" s="72" t="str">
        <f>'Stavební rozpočet'!D6</f>
        <v xml:space="preserve"> </v>
      </c>
      <c r="D6" s="72"/>
      <c r="E6" s="72" t="s">
        <v>13</v>
      </c>
      <c r="F6" s="72" t="str">
        <f>'Stavební rozpočet'!J6</f>
        <v> </v>
      </c>
      <c r="G6" s="72"/>
      <c r="H6" s="72" t="s">
        <v>185</v>
      </c>
      <c r="I6" s="69"/>
    </row>
    <row r="7" spans="1:9" ht="15" customHeight="1" x14ac:dyDescent="0.2">
      <c r="A7" s="71"/>
      <c r="B7" s="71"/>
      <c r="C7" s="72"/>
      <c r="D7" s="72"/>
      <c r="E7" s="72"/>
      <c r="F7" s="72"/>
      <c r="G7" s="72"/>
      <c r="H7" s="72"/>
      <c r="I7" s="69"/>
    </row>
    <row r="8" spans="1:9" ht="15" customHeight="1" x14ac:dyDescent="0.2">
      <c r="A8" s="71" t="s">
        <v>8</v>
      </c>
      <c r="B8" s="71"/>
      <c r="C8" s="72" t="str">
        <f>'Stavební rozpočet'!H4</f>
        <v>29.05.2024</v>
      </c>
      <c r="D8" s="72"/>
      <c r="E8" s="72" t="s">
        <v>12</v>
      </c>
      <c r="F8" s="72" t="str">
        <f>'Stavební rozpočet'!H6</f>
        <v xml:space="preserve"> </v>
      </c>
      <c r="G8" s="72"/>
      <c r="H8" s="70" t="s">
        <v>186</v>
      </c>
      <c r="I8" s="82">
        <v>38</v>
      </c>
    </row>
    <row r="9" spans="1:9" ht="12.75" x14ac:dyDescent="0.2">
      <c r="A9" s="71"/>
      <c r="B9" s="71"/>
      <c r="C9" s="72"/>
      <c r="D9" s="72"/>
      <c r="E9" s="72"/>
      <c r="F9" s="72"/>
      <c r="G9" s="72"/>
      <c r="H9" s="70"/>
      <c r="I9" s="82"/>
    </row>
    <row r="10" spans="1:9" ht="15" customHeight="1" x14ac:dyDescent="0.2">
      <c r="A10" s="83" t="s">
        <v>14</v>
      </c>
      <c r="B10" s="83"/>
      <c r="C10" s="79" t="str">
        <f>'Stavební rozpočet'!D8</f>
        <v xml:space="preserve"> </v>
      </c>
      <c r="D10" s="79"/>
      <c r="E10" s="79" t="s">
        <v>16</v>
      </c>
      <c r="F10" s="79" t="str">
        <f>'Stavební rozpočet'!J8</f>
        <v> </v>
      </c>
      <c r="G10" s="79"/>
      <c r="H10" s="84" t="s">
        <v>187</v>
      </c>
      <c r="I10" s="85" t="str">
        <f>'Stavební rozpočet'!H8</f>
        <v>29.05.2024</v>
      </c>
    </row>
    <row r="11" spans="1:9" ht="12.75" x14ac:dyDescent="0.2">
      <c r="A11" s="83"/>
      <c r="B11" s="83"/>
      <c r="C11" s="79"/>
      <c r="D11" s="79"/>
      <c r="E11" s="79"/>
      <c r="F11" s="79"/>
      <c r="G11" s="79"/>
      <c r="H11" s="84"/>
      <c r="I11" s="85"/>
    </row>
    <row r="12" spans="1:9" ht="23.25" x14ac:dyDescent="0.2">
      <c r="A12" s="86" t="s">
        <v>188</v>
      </c>
      <c r="B12" s="86"/>
      <c r="C12" s="86"/>
      <c r="D12" s="86"/>
      <c r="E12" s="86"/>
      <c r="F12" s="86"/>
      <c r="G12" s="86"/>
      <c r="H12" s="86"/>
      <c r="I12" s="86"/>
    </row>
    <row r="13" spans="1:9" ht="26.25" customHeight="1" x14ac:dyDescent="0.2">
      <c r="A13" s="38" t="s">
        <v>189</v>
      </c>
      <c r="B13" s="87" t="s">
        <v>190</v>
      </c>
      <c r="C13" s="87"/>
      <c r="D13" s="39" t="s">
        <v>191</v>
      </c>
      <c r="E13" s="87" t="s">
        <v>192</v>
      </c>
      <c r="F13" s="87"/>
      <c r="G13" s="39" t="s">
        <v>193</v>
      </c>
      <c r="H13" s="87" t="s">
        <v>194</v>
      </c>
      <c r="I13" s="87"/>
    </row>
    <row r="14" spans="1:9" ht="15.75" x14ac:dyDescent="0.2">
      <c r="A14" s="40" t="s">
        <v>195</v>
      </c>
      <c r="B14" s="41" t="s">
        <v>196</v>
      </c>
      <c r="C14" s="42">
        <f>SUM('Stavební rozpočet'!AB12:AB57)</f>
        <v>0</v>
      </c>
      <c r="D14" s="88" t="s">
        <v>197</v>
      </c>
      <c r="E14" s="88"/>
      <c r="F14" s="42">
        <f>VORN!I15</f>
        <v>0</v>
      </c>
      <c r="G14" s="88" t="s">
        <v>198</v>
      </c>
      <c r="H14" s="88"/>
      <c r="I14" s="42">
        <f>VORN!I21</f>
        <v>0</v>
      </c>
    </row>
    <row r="15" spans="1:9" ht="15.75" x14ac:dyDescent="0.2">
      <c r="A15" s="43"/>
      <c r="B15" s="41" t="s">
        <v>34</v>
      </c>
      <c r="C15" s="42">
        <f>SUM('Stavební rozpočet'!AC12:AC57)</f>
        <v>0</v>
      </c>
      <c r="D15" s="88" t="s">
        <v>199</v>
      </c>
      <c r="E15" s="88"/>
      <c r="F15" s="42">
        <f>VORN!I16</f>
        <v>0</v>
      </c>
      <c r="G15" s="88" t="s">
        <v>200</v>
      </c>
      <c r="H15" s="88"/>
      <c r="I15" s="42">
        <f>VORN!I22</f>
        <v>0</v>
      </c>
    </row>
    <row r="16" spans="1:9" ht="15.75" x14ac:dyDescent="0.2">
      <c r="A16" s="40" t="s">
        <v>201</v>
      </c>
      <c r="B16" s="41" t="s">
        <v>196</v>
      </c>
      <c r="C16" s="42">
        <f>SUM('Stavební rozpočet'!AD12:AD57)</f>
        <v>0</v>
      </c>
      <c r="D16" s="88" t="s">
        <v>202</v>
      </c>
      <c r="E16" s="88"/>
      <c r="F16" s="42">
        <f>VORN!I17</f>
        <v>0</v>
      </c>
      <c r="G16" s="88" t="s">
        <v>203</v>
      </c>
      <c r="H16" s="88"/>
      <c r="I16" s="42">
        <f>VORN!I23</f>
        <v>0</v>
      </c>
    </row>
    <row r="17" spans="1:9" ht="15.75" x14ac:dyDescent="0.2">
      <c r="A17" s="43"/>
      <c r="B17" s="41" t="s">
        <v>34</v>
      </c>
      <c r="C17" s="42">
        <f>SUM('Stavební rozpočet'!AE12:AE57)</f>
        <v>0</v>
      </c>
      <c r="D17" s="88"/>
      <c r="E17" s="88"/>
      <c r="F17" s="44"/>
      <c r="G17" s="88" t="s">
        <v>204</v>
      </c>
      <c r="H17" s="88"/>
      <c r="I17" s="42">
        <f>VORN!I24</f>
        <v>0</v>
      </c>
    </row>
    <row r="18" spans="1:9" ht="15.75" x14ac:dyDescent="0.2">
      <c r="A18" s="40" t="s">
        <v>205</v>
      </c>
      <c r="B18" s="41" t="s">
        <v>196</v>
      </c>
      <c r="C18" s="42">
        <f>SUM('Stavební rozpočet'!AF12:AF57)</f>
        <v>0</v>
      </c>
      <c r="D18" s="88"/>
      <c r="E18" s="88"/>
      <c r="F18" s="44"/>
      <c r="G18" s="88" t="s">
        <v>206</v>
      </c>
      <c r="H18" s="88"/>
      <c r="I18" s="42">
        <f>VORN!I25</f>
        <v>0</v>
      </c>
    </row>
    <row r="19" spans="1:9" ht="15.75" x14ac:dyDescent="0.2">
      <c r="A19" s="43"/>
      <c r="B19" s="41" t="s">
        <v>34</v>
      </c>
      <c r="C19" s="42">
        <f>SUM('Stavební rozpočet'!AG12:AG57)</f>
        <v>0</v>
      </c>
      <c r="D19" s="88"/>
      <c r="E19" s="88"/>
      <c r="F19" s="44"/>
      <c r="G19" s="88" t="s">
        <v>207</v>
      </c>
      <c r="H19" s="88"/>
      <c r="I19" s="42">
        <f>VORN!I26</f>
        <v>0</v>
      </c>
    </row>
    <row r="20" spans="1:9" ht="15.75" x14ac:dyDescent="0.2">
      <c r="A20" s="89" t="s">
        <v>208</v>
      </c>
      <c r="B20" s="89"/>
      <c r="C20" s="42">
        <f>SUM('Stavební rozpočet'!AH12:AH57)</f>
        <v>0</v>
      </c>
      <c r="D20" s="88"/>
      <c r="E20" s="88"/>
      <c r="F20" s="44"/>
      <c r="G20" s="88"/>
      <c r="H20" s="88"/>
      <c r="I20" s="44"/>
    </row>
    <row r="21" spans="1:9" ht="15.75" x14ac:dyDescent="0.2">
      <c r="A21" s="90" t="s">
        <v>209</v>
      </c>
      <c r="B21" s="90"/>
      <c r="C21" s="45">
        <f>SUM('Stavební rozpočet'!Z12:Z57)</f>
        <v>0</v>
      </c>
      <c r="D21" s="91"/>
      <c r="E21" s="91"/>
      <c r="F21" s="46"/>
      <c r="G21" s="91"/>
      <c r="H21" s="91"/>
      <c r="I21" s="46"/>
    </row>
    <row r="22" spans="1:9" ht="16.5" customHeight="1" x14ac:dyDescent="0.2">
      <c r="A22" s="92" t="s">
        <v>210</v>
      </c>
      <c r="B22" s="92"/>
      <c r="C22" s="47">
        <f>SUM(C14:C21)</f>
        <v>0</v>
      </c>
      <c r="D22" s="93" t="s">
        <v>211</v>
      </c>
      <c r="E22" s="93"/>
      <c r="F22" s="47">
        <f>SUM(F14:F21)</f>
        <v>0</v>
      </c>
      <c r="G22" s="93" t="s">
        <v>212</v>
      </c>
      <c r="H22" s="93"/>
      <c r="I22" s="47">
        <f>SUM(I14:I21)</f>
        <v>0</v>
      </c>
    </row>
    <row r="23" spans="1:9" ht="15.75" x14ac:dyDescent="0.25">
      <c r="D23" s="89" t="s">
        <v>213</v>
      </c>
      <c r="E23" s="89"/>
      <c r="F23" s="48">
        <v>0</v>
      </c>
      <c r="G23" s="94" t="s">
        <v>214</v>
      </c>
      <c r="H23" s="94"/>
      <c r="I23" s="42">
        <v>0</v>
      </c>
    </row>
    <row r="24" spans="1:9" ht="15.75" x14ac:dyDescent="0.25">
      <c r="G24" s="89" t="s">
        <v>215</v>
      </c>
      <c r="H24" s="89"/>
      <c r="I24" s="42">
        <f>vorn_sum</f>
        <v>0</v>
      </c>
    </row>
    <row r="25" spans="1:9" ht="15.75" x14ac:dyDescent="0.25">
      <c r="G25" s="89" t="s">
        <v>216</v>
      </c>
      <c r="H25" s="89"/>
      <c r="I25" s="42">
        <v>0</v>
      </c>
    </row>
    <row r="27" spans="1:9" ht="15.75" x14ac:dyDescent="0.25">
      <c r="A27" s="95" t="s">
        <v>217</v>
      </c>
      <c r="B27" s="95"/>
      <c r="C27" s="49">
        <f>SUM('Stavební rozpočet'!AJ12:AJ57)</f>
        <v>0</v>
      </c>
    </row>
    <row r="28" spans="1:9" ht="15.75" x14ac:dyDescent="0.2">
      <c r="A28" s="96" t="s">
        <v>218</v>
      </c>
      <c r="B28" s="96"/>
      <c r="C28" s="50">
        <v>0</v>
      </c>
      <c r="D28" s="97" t="s">
        <v>219</v>
      </c>
      <c r="E28" s="97"/>
      <c r="F28" s="49">
        <f>ROUND(C28*(21/100),2)</f>
        <v>0</v>
      </c>
      <c r="G28" s="97" t="s">
        <v>220</v>
      </c>
      <c r="H28" s="97"/>
      <c r="I28" s="49">
        <f>SUM(C27:C29)</f>
        <v>0</v>
      </c>
    </row>
    <row r="29" spans="1:9" ht="15.75" x14ac:dyDescent="0.2">
      <c r="A29" s="96" t="s">
        <v>221</v>
      </c>
      <c r="B29" s="96"/>
      <c r="C29" s="50">
        <f>SUM('Stavební rozpočet'!AL12:AL57)</f>
        <v>0</v>
      </c>
      <c r="D29" s="98" t="s">
        <v>222</v>
      </c>
      <c r="E29" s="98"/>
      <c r="F29" s="50">
        <f>ROUND(C29*(21/100),2)</f>
        <v>0</v>
      </c>
      <c r="G29" s="98" t="s">
        <v>223</v>
      </c>
      <c r="H29" s="98"/>
      <c r="I29" s="50">
        <f>SUM(F28:F29)+I28</f>
        <v>0</v>
      </c>
    </row>
    <row r="31" spans="1:9" x14ac:dyDescent="0.2">
      <c r="A31" s="99" t="s">
        <v>224</v>
      </c>
      <c r="B31" s="99"/>
      <c r="C31" s="99"/>
      <c r="D31" s="100" t="s">
        <v>225</v>
      </c>
      <c r="E31" s="100"/>
      <c r="F31" s="100"/>
      <c r="G31" s="100" t="s">
        <v>226</v>
      </c>
      <c r="H31" s="100"/>
      <c r="I31" s="100"/>
    </row>
    <row r="32" spans="1:9" x14ac:dyDescent="0.2">
      <c r="A32" s="101"/>
      <c r="B32" s="101"/>
      <c r="C32" s="101"/>
      <c r="D32" s="102"/>
      <c r="E32" s="102"/>
      <c r="F32" s="102"/>
      <c r="G32" s="102"/>
      <c r="H32" s="102"/>
      <c r="I32" s="102"/>
    </row>
    <row r="33" spans="1:9" x14ac:dyDescent="0.2">
      <c r="A33" s="101"/>
      <c r="B33" s="101"/>
      <c r="C33" s="101"/>
      <c r="D33" s="102"/>
      <c r="E33" s="102"/>
      <c r="F33" s="102"/>
      <c r="G33" s="102"/>
      <c r="H33" s="102"/>
      <c r="I33" s="102"/>
    </row>
    <row r="34" spans="1:9" x14ac:dyDescent="0.2">
      <c r="A34" s="101"/>
      <c r="B34" s="101"/>
      <c r="C34" s="101"/>
      <c r="D34" s="102"/>
      <c r="E34" s="102"/>
      <c r="F34" s="102"/>
      <c r="G34" s="102"/>
      <c r="H34" s="102"/>
      <c r="I34" s="102"/>
    </row>
    <row r="35" spans="1:9" x14ac:dyDescent="0.2">
      <c r="A35" s="103" t="s">
        <v>227</v>
      </c>
      <c r="B35" s="103"/>
      <c r="C35" s="103"/>
      <c r="D35" s="104" t="s">
        <v>227</v>
      </c>
      <c r="E35" s="104"/>
      <c r="F35" s="104"/>
      <c r="G35" s="104" t="s">
        <v>227</v>
      </c>
      <c r="H35" s="104"/>
      <c r="I35" s="104"/>
    </row>
    <row r="36" spans="1:9" x14ac:dyDescent="0.25">
      <c r="A36" s="37" t="s">
        <v>183</v>
      </c>
    </row>
    <row r="37" spans="1:9" ht="12.7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  <mergeCell ref="A31:C31"/>
    <mergeCell ref="D31:F31"/>
    <mergeCell ref="G31:I31"/>
    <mergeCell ref="A32:C32"/>
    <mergeCell ref="D32:F32"/>
    <mergeCell ref="G32:I32"/>
    <mergeCell ref="A28:B28"/>
    <mergeCell ref="D28:E28"/>
    <mergeCell ref="G28:H28"/>
    <mergeCell ref="A29:B29"/>
    <mergeCell ref="D29:E29"/>
    <mergeCell ref="G29:H29"/>
    <mergeCell ref="D23:E23"/>
    <mergeCell ref="G23:H23"/>
    <mergeCell ref="G24:H24"/>
    <mergeCell ref="G25:H25"/>
    <mergeCell ref="A27:B27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81" t="s">
        <v>228</v>
      </c>
      <c r="B1" s="81"/>
      <c r="C1" s="81"/>
      <c r="D1" s="81"/>
      <c r="E1" s="81"/>
      <c r="F1" s="81"/>
      <c r="G1" s="81"/>
      <c r="H1" s="81"/>
      <c r="I1" s="81"/>
    </row>
    <row r="2" spans="1:9" ht="15" customHeight="1" x14ac:dyDescent="0.2">
      <c r="A2" s="64" t="s">
        <v>1</v>
      </c>
      <c r="B2" s="64"/>
      <c r="C2" s="65" t="str">
        <f>'Stavební rozpočet'!D2</f>
        <v>PŘÍBĚHY NAŠICH HRANIC - ETAPA 6</v>
      </c>
      <c r="D2" s="65"/>
      <c r="E2" s="67" t="s">
        <v>5</v>
      </c>
      <c r="F2" s="67" t="str">
        <f>'Stavební rozpočet'!J2</f>
        <v> </v>
      </c>
      <c r="G2" s="67"/>
      <c r="H2" s="67" t="s">
        <v>185</v>
      </c>
      <c r="I2" s="68"/>
    </row>
    <row r="3" spans="1:9" ht="15" customHeight="1" x14ac:dyDescent="0.2">
      <c r="A3" s="64"/>
      <c r="B3" s="64"/>
      <c r="C3" s="65"/>
      <c r="D3" s="65"/>
      <c r="E3" s="67"/>
      <c r="F3" s="67"/>
      <c r="G3" s="67"/>
      <c r="H3" s="67"/>
      <c r="I3" s="68"/>
    </row>
    <row r="4" spans="1:9" ht="15" customHeight="1" x14ac:dyDescent="0.2">
      <c r="A4" s="71" t="s">
        <v>7</v>
      </c>
      <c r="B4" s="71"/>
      <c r="C4" s="72" t="str">
        <f>'Stavební rozpočet'!D4</f>
        <v xml:space="preserve"> </v>
      </c>
      <c r="D4" s="72"/>
      <c r="E4" s="72" t="s">
        <v>10</v>
      </c>
      <c r="F4" s="72" t="str">
        <f>'Stavební rozpočet'!J4</f>
        <v> </v>
      </c>
      <c r="G4" s="72"/>
      <c r="H4" s="72" t="s">
        <v>185</v>
      </c>
      <c r="I4" s="69"/>
    </row>
    <row r="5" spans="1:9" ht="15" customHeight="1" x14ac:dyDescent="0.2">
      <c r="A5" s="71"/>
      <c r="B5" s="71"/>
      <c r="C5" s="72"/>
      <c r="D5" s="72"/>
      <c r="E5" s="72"/>
      <c r="F5" s="72"/>
      <c r="G5" s="72"/>
      <c r="H5" s="72"/>
      <c r="I5" s="69"/>
    </row>
    <row r="6" spans="1:9" ht="15" customHeight="1" x14ac:dyDescent="0.2">
      <c r="A6" s="71" t="s">
        <v>11</v>
      </c>
      <c r="B6" s="71"/>
      <c r="C6" s="72" t="str">
        <f>'Stavební rozpočet'!D6</f>
        <v xml:space="preserve"> </v>
      </c>
      <c r="D6" s="72"/>
      <c r="E6" s="72" t="s">
        <v>13</v>
      </c>
      <c r="F6" s="72" t="str">
        <f>'Stavební rozpočet'!J6</f>
        <v> </v>
      </c>
      <c r="G6" s="72"/>
      <c r="H6" s="72" t="s">
        <v>185</v>
      </c>
      <c r="I6" s="69"/>
    </row>
    <row r="7" spans="1:9" ht="15" customHeight="1" x14ac:dyDescent="0.2">
      <c r="A7" s="71"/>
      <c r="B7" s="71"/>
      <c r="C7" s="72"/>
      <c r="D7" s="72"/>
      <c r="E7" s="72"/>
      <c r="F7" s="72"/>
      <c r="G7" s="72"/>
      <c r="H7" s="72"/>
      <c r="I7" s="69"/>
    </row>
    <row r="8" spans="1:9" ht="15" customHeight="1" x14ac:dyDescent="0.2">
      <c r="A8" s="71" t="s">
        <v>8</v>
      </c>
      <c r="B8" s="71"/>
      <c r="C8" s="72" t="str">
        <f>'Stavební rozpočet'!H4</f>
        <v>29.05.2024</v>
      </c>
      <c r="D8" s="72"/>
      <c r="E8" s="72" t="s">
        <v>12</v>
      </c>
      <c r="F8" s="72" t="str">
        <f>'Stavební rozpočet'!H6</f>
        <v xml:space="preserve"> </v>
      </c>
      <c r="G8" s="72"/>
      <c r="H8" s="70" t="s">
        <v>186</v>
      </c>
      <c r="I8" s="82">
        <v>38</v>
      </c>
    </row>
    <row r="9" spans="1:9" ht="12.75" x14ac:dyDescent="0.2">
      <c r="A9" s="71"/>
      <c r="B9" s="71"/>
      <c r="C9" s="72"/>
      <c r="D9" s="72"/>
      <c r="E9" s="72"/>
      <c r="F9" s="72"/>
      <c r="G9" s="72"/>
      <c r="H9" s="70"/>
      <c r="I9" s="82"/>
    </row>
    <row r="10" spans="1:9" ht="15" customHeight="1" x14ac:dyDescent="0.2">
      <c r="A10" s="83" t="s">
        <v>14</v>
      </c>
      <c r="B10" s="83"/>
      <c r="C10" s="79" t="str">
        <f>'Stavební rozpočet'!D8</f>
        <v xml:space="preserve"> </v>
      </c>
      <c r="D10" s="79"/>
      <c r="E10" s="79" t="s">
        <v>16</v>
      </c>
      <c r="F10" s="79" t="str">
        <f>'Stavební rozpočet'!J8</f>
        <v> </v>
      </c>
      <c r="G10" s="79"/>
      <c r="H10" s="84" t="s">
        <v>187</v>
      </c>
      <c r="I10" s="85" t="str">
        <f>'Stavební rozpočet'!H8</f>
        <v>29.05.2024</v>
      </c>
    </row>
    <row r="11" spans="1:9" ht="12.75" x14ac:dyDescent="0.2">
      <c r="A11" s="83"/>
      <c r="B11" s="83"/>
      <c r="C11" s="79"/>
      <c r="D11" s="79"/>
      <c r="E11" s="79"/>
      <c r="F11" s="79"/>
      <c r="G11" s="79"/>
      <c r="H11" s="84"/>
      <c r="I11" s="85"/>
    </row>
    <row r="13" spans="1:9" ht="15.75" x14ac:dyDescent="0.25">
      <c r="A13" s="105" t="s">
        <v>229</v>
      </c>
      <c r="B13" s="105"/>
      <c r="C13" s="105"/>
      <c r="D13" s="105"/>
      <c r="E13" s="105"/>
    </row>
    <row r="14" spans="1:9" ht="12.75" x14ac:dyDescent="0.2">
      <c r="A14" s="106" t="s">
        <v>230</v>
      </c>
      <c r="B14" s="106"/>
      <c r="C14" s="106"/>
      <c r="D14" s="106"/>
      <c r="E14" s="106"/>
      <c r="F14" s="51" t="s">
        <v>231</v>
      </c>
      <c r="G14" s="51" t="s">
        <v>232</v>
      </c>
      <c r="H14" s="51" t="s">
        <v>233</v>
      </c>
      <c r="I14" s="51" t="s">
        <v>231</v>
      </c>
    </row>
    <row r="15" spans="1:9" ht="12.75" x14ac:dyDescent="0.2">
      <c r="A15" s="107" t="s">
        <v>197</v>
      </c>
      <c r="B15" s="107"/>
      <c r="C15" s="107"/>
      <c r="D15" s="107"/>
      <c r="E15" s="107"/>
      <c r="F15" s="52">
        <v>0</v>
      </c>
      <c r="G15" s="53"/>
      <c r="H15" s="53"/>
      <c r="I15" s="52">
        <f>F15</f>
        <v>0</v>
      </c>
    </row>
    <row r="16" spans="1:9" ht="12.75" x14ac:dyDescent="0.2">
      <c r="A16" s="107" t="s">
        <v>199</v>
      </c>
      <c r="B16" s="107"/>
      <c r="C16" s="107"/>
      <c r="D16" s="107"/>
      <c r="E16" s="107"/>
      <c r="F16" s="52">
        <v>0</v>
      </c>
      <c r="G16" s="53"/>
      <c r="H16" s="53"/>
      <c r="I16" s="52">
        <f>F16</f>
        <v>0</v>
      </c>
    </row>
    <row r="17" spans="1:9" ht="12.75" x14ac:dyDescent="0.2">
      <c r="A17" s="108" t="s">
        <v>202</v>
      </c>
      <c r="B17" s="108"/>
      <c r="C17" s="108"/>
      <c r="D17" s="108"/>
      <c r="E17" s="108"/>
      <c r="F17" s="54">
        <v>0</v>
      </c>
      <c r="G17" s="2"/>
      <c r="H17" s="2"/>
      <c r="I17" s="54">
        <f>F17</f>
        <v>0</v>
      </c>
    </row>
    <row r="18" spans="1:9" ht="12.75" x14ac:dyDescent="0.2">
      <c r="A18" s="109" t="s">
        <v>234</v>
      </c>
      <c r="B18" s="109"/>
      <c r="C18" s="109"/>
      <c r="D18" s="109"/>
      <c r="E18" s="109"/>
      <c r="F18" s="55"/>
      <c r="G18" s="56"/>
      <c r="H18" s="56"/>
      <c r="I18" s="57">
        <f>SUM(I15:I17)</f>
        <v>0</v>
      </c>
    </row>
    <row r="20" spans="1:9" ht="12.75" x14ac:dyDescent="0.2">
      <c r="A20" s="106" t="s">
        <v>194</v>
      </c>
      <c r="B20" s="106"/>
      <c r="C20" s="106"/>
      <c r="D20" s="106"/>
      <c r="E20" s="106"/>
      <c r="F20" s="51" t="s">
        <v>231</v>
      </c>
      <c r="G20" s="51" t="s">
        <v>232</v>
      </c>
      <c r="H20" s="51" t="s">
        <v>233</v>
      </c>
      <c r="I20" s="51" t="s">
        <v>231</v>
      </c>
    </row>
    <row r="21" spans="1:9" ht="12.75" x14ac:dyDescent="0.2">
      <c r="A21" s="107" t="s">
        <v>198</v>
      </c>
      <c r="B21" s="107"/>
      <c r="C21" s="107"/>
      <c r="D21" s="107"/>
      <c r="E21" s="107"/>
      <c r="F21" s="52">
        <v>0</v>
      </c>
      <c r="G21" s="53"/>
      <c r="H21" s="53"/>
      <c r="I21" s="52">
        <f t="shared" ref="I21:I26" si="0">F21</f>
        <v>0</v>
      </c>
    </row>
    <row r="22" spans="1:9" ht="12.75" x14ac:dyDescent="0.2">
      <c r="A22" s="107" t="s">
        <v>200</v>
      </c>
      <c r="B22" s="107"/>
      <c r="C22" s="107"/>
      <c r="D22" s="107"/>
      <c r="E22" s="107"/>
      <c r="F22" s="52">
        <v>0</v>
      </c>
      <c r="G22" s="53"/>
      <c r="H22" s="53"/>
      <c r="I22" s="52">
        <f t="shared" si="0"/>
        <v>0</v>
      </c>
    </row>
    <row r="23" spans="1:9" ht="12.75" x14ac:dyDescent="0.2">
      <c r="A23" s="107" t="s">
        <v>203</v>
      </c>
      <c r="B23" s="107"/>
      <c r="C23" s="107"/>
      <c r="D23" s="107"/>
      <c r="E23" s="107"/>
      <c r="F23" s="52">
        <v>0</v>
      </c>
      <c r="G23" s="53"/>
      <c r="H23" s="53"/>
      <c r="I23" s="52">
        <f t="shared" si="0"/>
        <v>0</v>
      </c>
    </row>
    <row r="24" spans="1:9" ht="12.75" x14ac:dyDescent="0.2">
      <c r="A24" s="107" t="s">
        <v>204</v>
      </c>
      <c r="B24" s="107"/>
      <c r="C24" s="107"/>
      <c r="D24" s="107"/>
      <c r="E24" s="107"/>
      <c r="F24" s="52">
        <v>0</v>
      </c>
      <c r="G24" s="53"/>
      <c r="H24" s="53"/>
      <c r="I24" s="52">
        <f t="shared" si="0"/>
        <v>0</v>
      </c>
    </row>
    <row r="25" spans="1:9" ht="12.75" x14ac:dyDescent="0.2">
      <c r="A25" s="107" t="s">
        <v>206</v>
      </c>
      <c r="B25" s="107"/>
      <c r="C25" s="107"/>
      <c r="D25" s="107"/>
      <c r="E25" s="107"/>
      <c r="F25" s="52">
        <v>0</v>
      </c>
      <c r="G25" s="53"/>
      <c r="H25" s="53"/>
      <c r="I25" s="52">
        <f t="shared" si="0"/>
        <v>0</v>
      </c>
    </row>
    <row r="26" spans="1:9" ht="12.75" x14ac:dyDescent="0.2">
      <c r="A26" s="108" t="s">
        <v>207</v>
      </c>
      <c r="B26" s="108"/>
      <c r="C26" s="108"/>
      <c r="D26" s="108"/>
      <c r="E26" s="108"/>
      <c r="F26" s="54">
        <v>0</v>
      </c>
      <c r="G26" s="2"/>
      <c r="H26" s="2"/>
      <c r="I26" s="54">
        <f t="shared" si="0"/>
        <v>0</v>
      </c>
    </row>
    <row r="27" spans="1:9" ht="12.75" x14ac:dyDescent="0.2">
      <c r="A27" s="109" t="s">
        <v>235</v>
      </c>
      <c r="B27" s="109"/>
      <c r="C27" s="109"/>
      <c r="D27" s="109"/>
      <c r="E27" s="109"/>
      <c r="F27" s="55"/>
      <c r="G27" s="56"/>
      <c r="H27" s="56"/>
      <c r="I27" s="57">
        <f>SUM(I21:I26)</f>
        <v>0</v>
      </c>
    </row>
    <row r="29" spans="1:9" ht="15.75" x14ac:dyDescent="0.2">
      <c r="A29" s="110" t="s">
        <v>236</v>
      </c>
      <c r="B29" s="110"/>
      <c r="C29" s="110"/>
      <c r="D29" s="110"/>
      <c r="E29" s="110"/>
      <c r="F29" s="111">
        <f>I18+I27</f>
        <v>0</v>
      </c>
      <c r="G29" s="111"/>
      <c r="H29" s="111"/>
      <c r="I29" s="111"/>
    </row>
    <row r="33" spans="1:9" ht="15.75" x14ac:dyDescent="0.25">
      <c r="A33" s="105" t="s">
        <v>237</v>
      </c>
      <c r="B33" s="105"/>
      <c r="C33" s="105"/>
      <c r="D33" s="105"/>
      <c r="E33" s="105"/>
    </row>
    <row r="34" spans="1:9" ht="12.75" x14ac:dyDescent="0.2">
      <c r="A34" s="106" t="s">
        <v>238</v>
      </c>
      <c r="B34" s="106"/>
      <c r="C34" s="106"/>
      <c r="D34" s="106"/>
      <c r="E34" s="106"/>
      <c r="F34" s="51" t="s">
        <v>231</v>
      </c>
      <c r="G34" s="51" t="s">
        <v>232</v>
      </c>
      <c r="H34" s="51" t="s">
        <v>233</v>
      </c>
      <c r="I34" s="51" t="s">
        <v>231</v>
      </c>
    </row>
    <row r="35" spans="1:9" ht="12.75" x14ac:dyDescent="0.2">
      <c r="A35" s="108"/>
      <c r="B35" s="108"/>
      <c r="C35" s="108"/>
      <c r="D35" s="108"/>
      <c r="E35" s="108"/>
      <c r="F35" s="54">
        <v>0</v>
      </c>
      <c r="G35" s="2"/>
      <c r="H35" s="2"/>
      <c r="I35" s="54">
        <f>F35</f>
        <v>0</v>
      </c>
    </row>
    <row r="36" spans="1:9" ht="12.75" x14ac:dyDescent="0.2">
      <c r="A36" s="109" t="s">
        <v>239</v>
      </c>
      <c r="B36" s="109"/>
      <c r="C36" s="109"/>
      <c r="D36" s="109"/>
      <c r="E36" s="109"/>
      <c r="F36" s="55"/>
      <c r="G36" s="56"/>
      <c r="H36" s="56"/>
      <c r="I36" s="57">
        <f>SUM(I35:I35)</f>
        <v>0</v>
      </c>
    </row>
  </sheetData>
  <mergeCells count="51">
    <mergeCell ref="F29:I29"/>
    <mergeCell ref="A33:E33"/>
    <mergeCell ref="A34:E34"/>
    <mergeCell ref="A35:E35"/>
    <mergeCell ref="A36:E36"/>
    <mergeCell ref="A24:E24"/>
    <mergeCell ref="A25:E25"/>
    <mergeCell ref="A26:E26"/>
    <mergeCell ref="A27:E27"/>
    <mergeCell ref="A29:E29"/>
    <mergeCell ref="A18:E18"/>
    <mergeCell ref="A20:E20"/>
    <mergeCell ref="A21:E21"/>
    <mergeCell ref="A22:E22"/>
    <mergeCell ref="A23:E23"/>
    <mergeCell ref="A13:E13"/>
    <mergeCell ref="A14:E14"/>
    <mergeCell ref="A15:E15"/>
    <mergeCell ref="A16:E16"/>
    <mergeCell ref="A17:E17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2025-02-04T13:35:01Z</dcterms:modified>
  <dc:language>cs-CZ</dc:language>
</cp:coreProperties>
</file>